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365" activeTab="0"/>
  </bookViews>
  <sheets>
    <sheet name="Experimental" sheetId="1" r:id="rId1"/>
    <sheet name="Breeding" sheetId="2" r:id="rId2"/>
  </sheets>
  <definedNames>
    <definedName name="Adult">'Breeding'!$E$37</definedName>
    <definedName name="Embryo">'Breeding'!$E$35</definedName>
    <definedName name="Larvae">'Breeding'!$E$36</definedName>
    <definedName name="Lifestage">'Breeding'!$E$34:$E$37</definedName>
    <definedName name="_xlnm.Print_Area" localSheetId="1">'Breeding'!$A$1:$M$38</definedName>
    <definedName name="_xlnm.Print_Area" localSheetId="0">'Experimental'!$A$1:$H$34</definedName>
  </definedNames>
  <calcPr fullCalcOnLoad="1"/>
</workbook>
</file>

<file path=xl/sharedStrings.xml><?xml version="1.0" encoding="utf-8"?>
<sst xmlns="http://schemas.openxmlformats.org/spreadsheetml/2006/main" count="58" uniqueCount="49">
  <si>
    <t>Primary Investigator:</t>
  </si>
  <si>
    <t>Experimental Animals</t>
  </si>
  <si>
    <t>Experimental/Control Group Names</t>
  </si>
  <si>
    <t># Experimental Animals Needed (from total exp.)</t>
  </si>
  <si>
    <t>Breeding Numbers:</t>
  </si>
  <si>
    <t xml:space="preserve"> </t>
  </si>
  <si>
    <t>Adults</t>
  </si>
  <si>
    <t>Average Clutch Size</t>
  </si>
  <si>
    <t>Total Fertilized</t>
  </si>
  <si>
    <t>Larvae and adults</t>
  </si>
  <si>
    <t># Breeders Needed [1]</t>
  </si>
  <si>
    <t># Research fish euthanized before 3 dpf</t>
  </si>
  <si>
    <t>TU</t>
  </si>
  <si>
    <t>Lifestage</t>
  </si>
  <si>
    <t>Larvae</t>
  </si>
  <si>
    <t>Adult</t>
  </si>
  <si>
    <t>Embryo &lt;3 dpf</t>
  </si>
  <si>
    <t>Choose from dropdown</t>
  </si>
  <si>
    <t>AB</t>
  </si>
  <si>
    <t>Sox2GFP</t>
  </si>
  <si>
    <t>p53-/-</t>
  </si>
  <si>
    <t>Total Experimental + Breeding (next page)</t>
  </si>
  <si>
    <t>Protocol:</t>
  </si>
  <si>
    <t># Larvae &amp; Adults for Experiments</t>
  </si>
  <si>
    <t>Non-research # Euthanized &gt; 3 dpf</t>
  </si>
  <si>
    <t># Experiments</t>
  </si>
  <si>
    <t># Groups/ Experiment</t>
  </si>
  <si>
    <t>Group Size</t>
  </si>
  <si>
    <t>Total Number for Experiments</t>
  </si>
  <si>
    <t>[1] Assumes paired breeders will produce 6 clutches each. Edit the demonimator in the formula if breeders will be bred more or less.</t>
  </si>
  <si>
    <t>Experimental Animal Totals</t>
  </si>
  <si>
    <t># Embryos &lt;3 dpf for Experiments</t>
  </si>
  <si>
    <t>Billy Joe Bob</t>
  </si>
  <si>
    <t>05284</t>
  </si>
  <si>
    <t>Breeding Number Totals</t>
  </si>
  <si>
    <t>Non-research # Euthanized
&lt; 3 dpf</t>
  </si>
  <si>
    <t>Breeding Numbers:  See next worksheet (pg 2 of this file)</t>
  </si>
  <si>
    <r>
      <t>% Used for research</t>
    </r>
    <r>
      <rPr>
        <sz val="11"/>
        <color indexed="9"/>
        <rFont val="Segoe UI"/>
        <family val="2"/>
      </rPr>
      <t xml:space="preserve">
(genetics, sex, etc)</t>
    </r>
  </si>
  <si>
    <r>
      <t xml:space="preserve"># Clutches </t>
    </r>
    <r>
      <rPr>
        <sz val="11"/>
        <color indexed="9"/>
        <rFont val="Segoe UI"/>
        <family val="2"/>
      </rPr>
      <t>Needed</t>
    </r>
  </si>
  <si>
    <r>
      <rPr>
        <b/>
        <sz val="9"/>
        <color indexed="19"/>
        <rFont val="Segoe UI"/>
        <family val="2"/>
      </rPr>
      <t>Experimental</t>
    </r>
    <r>
      <rPr>
        <b/>
        <sz val="11"/>
        <color indexed="19"/>
        <rFont val="Segoe UI"/>
        <family val="2"/>
      </rPr>
      <t xml:space="preserve">
Embryos, Larvae, Adults</t>
    </r>
  </si>
  <si>
    <r>
      <rPr>
        <b/>
        <sz val="9"/>
        <color indexed="19"/>
        <rFont val="Segoe UI"/>
        <family val="2"/>
      </rPr>
      <t>Used for research</t>
    </r>
    <r>
      <rPr>
        <b/>
        <sz val="11"/>
        <color indexed="19"/>
        <rFont val="Segoe UI"/>
        <family val="2"/>
      </rPr>
      <t xml:space="preserve">
Embryos, Larvae, Adults</t>
    </r>
  </si>
  <si>
    <r>
      <rPr>
        <b/>
        <sz val="9"/>
        <color indexed="19"/>
        <rFont val="Segoe UI"/>
        <family val="2"/>
      </rPr>
      <t>Avg Clutch</t>
    </r>
    <r>
      <rPr>
        <b/>
        <sz val="11"/>
        <color indexed="19"/>
        <rFont val="Segoe UI"/>
        <family val="2"/>
      </rPr>
      <t xml:space="preserve">
Embryos</t>
    </r>
  </si>
  <si>
    <r>
      <rPr>
        <b/>
        <sz val="9"/>
        <color indexed="19"/>
        <rFont val="Segoe UI"/>
        <family val="2"/>
      </rPr>
      <t>Non-Research</t>
    </r>
    <r>
      <rPr>
        <b/>
        <sz val="11"/>
        <color indexed="19"/>
        <rFont val="Segoe UI"/>
        <family val="2"/>
      </rPr>
      <t xml:space="preserve">
Embryos</t>
    </r>
  </si>
  <si>
    <r>
      <rPr>
        <b/>
        <sz val="9"/>
        <color indexed="19"/>
        <rFont val="Segoe UI"/>
        <family val="2"/>
      </rPr>
      <t>Fertilized</t>
    </r>
    <r>
      <rPr>
        <b/>
        <sz val="11"/>
        <color indexed="19"/>
        <rFont val="Segoe UI"/>
        <family val="2"/>
      </rPr>
      <t xml:space="preserve">
Embryos</t>
    </r>
  </si>
  <si>
    <t>Non-study fish euthanized at  _____  lifestage</t>
  </si>
  <si>
    <r>
      <rPr>
        <b/>
        <sz val="9"/>
        <color indexed="19"/>
        <rFont val="Segoe UI"/>
        <family val="2"/>
      </rPr>
      <t>Euthanized</t>
    </r>
    <r>
      <rPr>
        <b/>
        <sz val="11"/>
        <color indexed="19"/>
        <rFont val="Segoe UI"/>
        <family val="2"/>
      </rPr>
      <t xml:space="preserve">
Embryos</t>
    </r>
  </si>
  <si>
    <t>Embryos</t>
  </si>
  <si>
    <t>Strain</t>
  </si>
  <si>
    <t>Total adult breeders and euthanized fish &gt;3dpf: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</si>
</sst>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%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_);[Red]\(0\)"/>
    <numFmt numFmtId="178" formatCode="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[$-409]dddd\,\ mmmm\ d\,\ yyyy"/>
    <numFmt numFmtId="187" formatCode="[$-409]h:mm:ss\ AM/PM"/>
    <numFmt numFmtId="188" formatCode="_(* #,##0.0_);_(* \(#,##0.0\);_(* &quot;-&quot;??_);_(@_)"/>
    <numFmt numFmtId="189" formatCode="_(* #,##0_);_(* \(#,##0\);_(* &quot;-&quot;??_);_(@_)"/>
    <numFmt numFmtId="190" formatCode="#,##0.0"/>
  </numFmts>
  <fonts count="87">
    <font>
      <sz val="11"/>
      <color theme="1"/>
      <name val="Franklin Gothic Book"/>
      <family val="2"/>
    </font>
    <font>
      <sz val="11"/>
      <color indexed="8"/>
      <name val="Calibri"/>
      <family val="2"/>
    </font>
    <font>
      <b/>
      <sz val="14"/>
      <name val="Segoe UI"/>
      <family val="2"/>
    </font>
    <font>
      <sz val="11"/>
      <color indexed="9"/>
      <name val="Segoe UI"/>
      <family val="2"/>
    </font>
    <font>
      <b/>
      <sz val="11"/>
      <color indexed="19"/>
      <name val="Segoe UI"/>
      <family val="2"/>
    </font>
    <font>
      <b/>
      <sz val="9"/>
      <color indexed="19"/>
      <name val="Segoe UI"/>
      <family val="2"/>
    </font>
    <font>
      <sz val="11"/>
      <color indexed="8"/>
      <name val="Franklin Gothic Book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9"/>
      <name val="Franklin Gothic Book"/>
      <family val="2"/>
    </font>
    <font>
      <sz val="11"/>
      <color indexed="17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49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Segoe UI"/>
      <family val="2"/>
    </font>
    <font>
      <b/>
      <i/>
      <sz val="12"/>
      <color indexed="8"/>
      <name val="Segoe UI"/>
      <family val="2"/>
    </font>
    <font>
      <sz val="11"/>
      <color indexed="8"/>
      <name val="Segoe UI"/>
      <family val="2"/>
    </font>
    <font>
      <b/>
      <i/>
      <sz val="11"/>
      <color indexed="8"/>
      <name val="Segoe UI"/>
      <family val="2"/>
    </font>
    <font>
      <b/>
      <sz val="14"/>
      <color indexed="8"/>
      <name val="Segoe UI"/>
      <family val="2"/>
    </font>
    <font>
      <sz val="14"/>
      <color indexed="8"/>
      <name val="Segoe UI"/>
      <family val="2"/>
    </font>
    <font>
      <b/>
      <sz val="14"/>
      <color indexed="19"/>
      <name val="Segoe UI"/>
      <family val="2"/>
    </font>
    <font>
      <sz val="12"/>
      <color indexed="9"/>
      <name val="Segoe UI"/>
      <family val="2"/>
    </font>
    <font>
      <b/>
      <sz val="12"/>
      <color indexed="8"/>
      <name val="Segoe UI"/>
      <family val="2"/>
    </font>
    <font>
      <b/>
      <sz val="11"/>
      <color indexed="8"/>
      <name val="Segoe UI"/>
      <family val="2"/>
    </font>
    <font>
      <b/>
      <sz val="11"/>
      <color indexed="10"/>
      <name val="Segoe UI"/>
      <family val="2"/>
    </font>
    <font>
      <sz val="10"/>
      <color indexed="10"/>
      <name val="Segoe UI"/>
      <family val="2"/>
    </font>
    <font>
      <sz val="18"/>
      <color indexed="8"/>
      <name val="Segoe UI"/>
      <family val="2"/>
    </font>
    <font>
      <sz val="11"/>
      <color indexed="19"/>
      <name val="Segoe UI"/>
      <family val="2"/>
    </font>
    <font>
      <b/>
      <sz val="16"/>
      <color indexed="10"/>
      <name val="Segoe UI"/>
      <family val="2"/>
    </font>
    <font>
      <b/>
      <sz val="24"/>
      <color indexed="10"/>
      <name val="Segoe UI"/>
      <family val="2"/>
    </font>
    <font>
      <b/>
      <sz val="18"/>
      <color indexed="10"/>
      <name val="Segoe UI"/>
      <family val="2"/>
    </font>
    <font>
      <b/>
      <sz val="14"/>
      <color indexed="30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Franklin Gothic Book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Franklin Gothic Book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Segoe UI"/>
      <family val="2"/>
    </font>
    <font>
      <sz val="12"/>
      <color theme="1"/>
      <name val="Segoe UI"/>
      <family val="2"/>
    </font>
    <font>
      <b/>
      <i/>
      <sz val="12"/>
      <color theme="1"/>
      <name val="Segoe UI"/>
      <family val="2"/>
    </font>
    <font>
      <sz val="11"/>
      <color theme="1"/>
      <name val="Segoe UI"/>
      <family val="2"/>
    </font>
    <font>
      <b/>
      <i/>
      <sz val="12"/>
      <color rgb="FF000000"/>
      <name val="Segoe UI"/>
      <family val="2"/>
    </font>
    <font>
      <sz val="12"/>
      <color rgb="FF000000"/>
      <name val="Segoe UI"/>
      <family val="2"/>
    </font>
    <font>
      <b/>
      <i/>
      <sz val="11"/>
      <color theme="1"/>
      <name val="Segoe UI"/>
      <family val="2"/>
    </font>
    <font>
      <b/>
      <sz val="14"/>
      <color rgb="FF000000"/>
      <name val="Segoe UI"/>
      <family val="2"/>
    </font>
    <font>
      <sz val="14"/>
      <color rgb="FF000000"/>
      <name val="Segoe UI"/>
      <family val="2"/>
    </font>
    <font>
      <b/>
      <sz val="14"/>
      <color theme="5" tint="-0.24997000396251678"/>
      <name val="Segoe UI"/>
      <family val="2"/>
    </font>
    <font>
      <sz val="12"/>
      <color theme="0"/>
      <name val="Segoe UI"/>
      <family val="2"/>
    </font>
    <font>
      <b/>
      <sz val="12"/>
      <color theme="1"/>
      <name val="Segoe UI"/>
      <family val="2"/>
    </font>
    <font>
      <b/>
      <sz val="11"/>
      <color rgb="FF000000"/>
      <name val="Segoe UI"/>
      <family val="2"/>
    </font>
    <font>
      <b/>
      <sz val="11"/>
      <color theme="1"/>
      <name val="Segoe UI"/>
      <family val="2"/>
    </font>
    <font>
      <b/>
      <sz val="11"/>
      <color rgb="FFC00000"/>
      <name val="Segoe UI"/>
      <family val="2"/>
    </font>
    <font>
      <b/>
      <sz val="14"/>
      <color theme="1"/>
      <name val="Segoe UI"/>
      <family val="2"/>
    </font>
    <font>
      <b/>
      <sz val="11"/>
      <color theme="5" tint="-0.24997000396251678"/>
      <name val="Segoe UI"/>
      <family val="2"/>
    </font>
    <font>
      <sz val="10"/>
      <color rgb="FFFF0000"/>
      <name val="Segoe UI"/>
      <family val="2"/>
    </font>
    <font>
      <sz val="18"/>
      <color theme="1"/>
      <name val="Segoe UI"/>
      <family val="2"/>
    </font>
    <font>
      <sz val="11"/>
      <color theme="5"/>
      <name val="Segoe UI"/>
      <family val="2"/>
    </font>
    <font>
      <sz val="14"/>
      <color theme="1"/>
      <name val="Segoe UI"/>
      <family val="2"/>
    </font>
    <font>
      <b/>
      <sz val="11"/>
      <color rgb="FFFF0000"/>
      <name val="Segoe UI"/>
      <family val="2"/>
    </font>
    <font>
      <b/>
      <sz val="16"/>
      <color rgb="FFFF0000"/>
      <name val="Segoe UI"/>
      <family val="2"/>
    </font>
    <font>
      <b/>
      <sz val="24"/>
      <color rgb="FFFF0000"/>
      <name val="Segoe UI"/>
      <family val="2"/>
    </font>
    <font>
      <b/>
      <sz val="18"/>
      <color rgb="FFFF0000"/>
      <name val="Segoe UI"/>
      <family val="2"/>
    </font>
    <font>
      <b/>
      <sz val="14"/>
      <color rgb="FF0070C0"/>
      <name val="Segoe U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61" fillId="24" borderId="10" xfId="0" applyFont="1" applyFill="1" applyBorder="1" applyAlignment="1">
      <alignment horizontal="center" vertical="center" wrapText="1"/>
    </xf>
    <xf numFmtId="0" fontId="61" fillId="24" borderId="11" xfId="0" applyFont="1" applyFill="1" applyBorder="1" applyAlignment="1">
      <alignment horizontal="center" vertical="center" wrapText="1"/>
    </xf>
    <xf numFmtId="0" fontId="61" fillId="24" borderId="12" xfId="0" applyFont="1" applyFill="1" applyBorder="1" applyAlignment="1">
      <alignment horizontal="center" vertical="center" wrapText="1"/>
    </xf>
    <xf numFmtId="3" fontId="62" fillId="33" borderId="13" xfId="0" applyNumberFormat="1" applyFont="1" applyFill="1" applyBorder="1" applyAlignment="1">
      <alignment horizontal="center" vertical="center"/>
    </xf>
    <xf numFmtId="3" fontId="62" fillId="33" borderId="13" xfId="0" applyNumberFormat="1" applyFont="1" applyFill="1" applyBorder="1" applyAlignment="1" applyProtection="1">
      <alignment horizontal="center" vertical="center"/>
      <protection locked="0"/>
    </xf>
    <xf numFmtId="0" fontId="63" fillId="0" borderId="14" xfId="0" applyFont="1" applyFill="1" applyBorder="1" applyAlignment="1" applyProtection="1">
      <alignment horizontal="left" indent="1"/>
      <protection locked="0"/>
    </xf>
    <xf numFmtId="3" fontId="62" fillId="0" borderId="14" xfId="0" applyNumberFormat="1" applyFont="1" applyFill="1" applyBorder="1" applyAlignment="1" applyProtection="1">
      <alignment horizontal="center" vertical="center"/>
      <protection locked="0"/>
    </xf>
    <xf numFmtId="3" fontId="62" fillId="0" borderId="13" xfId="0" applyNumberFormat="1" applyFont="1" applyFill="1" applyBorder="1" applyAlignment="1" applyProtection="1">
      <alignment horizontal="center" vertical="center"/>
      <protection locked="0"/>
    </xf>
    <xf numFmtId="3" fontId="64" fillId="0" borderId="13" xfId="0" applyNumberFormat="1" applyFont="1" applyFill="1" applyBorder="1" applyAlignment="1">
      <alignment horizontal="center" vertical="center"/>
    </xf>
    <xf numFmtId="0" fontId="63" fillId="0" borderId="0" xfId="0" applyFont="1" applyFill="1" applyBorder="1" applyAlignment="1" applyProtection="1">
      <alignment horizontal="left" indent="1"/>
      <protection locked="0"/>
    </xf>
    <xf numFmtId="3" fontId="64" fillId="0" borderId="14" xfId="0" applyNumberFormat="1" applyFont="1" applyFill="1" applyBorder="1" applyAlignment="1">
      <alignment horizontal="center" vertical="center"/>
    </xf>
    <xf numFmtId="3" fontId="62" fillId="0" borderId="13" xfId="0" applyNumberFormat="1" applyFont="1" applyFill="1" applyBorder="1" applyAlignment="1">
      <alignment horizontal="center" vertical="center"/>
    </xf>
    <xf numFmtId="0" fontId="65" fillId="0" borderId="14" xfId="0" applyFont="1" applyFill="1" applyBorder="1" applyAlignment="1">
      <alignment horizontal="left" indent="1"/>
    </xf>
    <xf numFmtId="3" fontId="66" fillId="0" borderId="14" xfId="0" applyNumberFormat="1" applyFont="1" applyFill="1" applyBorder="1" applyAlignment="1">
      <alignment horizontal="center" vertical="center"/>
    </xf>
    <xf numFmtId="3" fontId="66" fillId="0" borderId="15" xfId="0" applyNumberFormat="1" applyFont="1" applyFill="1" applyBorder="1" applyAlignment="1">
      <alignment horizontal="center" vertical="center"/>
    </xf>
    <xf numFmtId="3" fontId="66" fillId="0" borderId="13" xfId="0" applyNumberFormat="1" applyFont="1" applyFill="1" applyBorder="1" applyAlignment="1">
      <alignment horizontal="center" vertical="center"/>
    </xf>
    <xf numFmtId="0" fontId="67" fillId="0" borderId="14" xfId="0" applyFont="1" applyFill="1" applyBorder="1" applyAlignment="1">
      <alignment horizontal="left" vertical="center" indent="1"/>
    </xf>
    <xf numFmtId="0" fontId="67" fillId="0" borderId="14" xfId="0" applyFont="1" applyFill="1" applyBorder="1" applyAlignment="1">
      <alignment horizontal="left" indent="1"/>
    </xf>
    <xf numFmtId="0" fontId="64" fillId="0" borderId="0" xfId="0" applyFont="1" applyAlignment="1">
      <alignment/>
    </xf>
    <xf numFmtId="0" fontId="68" fillId="0" borderId="0" xfId="0" applyFont="1" applyFill="1" applyBorder="1" applyAlignment="1">
      <alignment horizontal="left" wrapText="1"/>
    </xf>
    <xf numFmtId="0" fontId="68" fillId="34" borderId="0" xfId="0" applyFont="1" applyFill="1" applyBorder="1" applyAlignment="1">
      <alignment horizontal="left"/>
    </xf>
    <xf numFmtId="0" fontId="69" fillId="0" borderId="0" xfId="0" applyFont="1" applyFill="1" applyBorder="1" applyAlignment="1">
      <alignment horizontal="right" indent="1"/>
    </xf>
    <xf numFmtId="49" fontId="69" fillId="0" borderId="0" xfId="0" applyNumberFormat="1" applyFont="1" applyFill="1" applyBorder="1" applyAlignment="1" applyProtection="1">
      <alignment horizontal="right" indent="1"/>
      <protection locked="0"/>
    </xf>
    <xf numFmtId="49" fontId="70" fillId="35" borderId="16" xfId="0" applyNumberFormat="1" applyFont="1" applyFill="1" applyBorder="1" applyAlignment="1" applyProtection="1">
      <alignment horizontal="center"/>
      <protection locked="0"/>
    </xf>
    <xf numFmtId="0" fontId="71" fillId="36" borderId="10" xfId="0" applyFont="1" applyFill="1" applyBorder="1" applyAlignment="1" applyProtection="1">
      <alignment horizontal="center" vertical="center"/>
      <protection locked="0"/>
    </xf>
    <xf numFmtId="0" fontId="71" fillId="36" borderId="11" xfId="0" applyFont="1" applyFill="1" applyBorder="1" applyAlignment="1">
      <alignment horizontal="left"/>
    </xf>
    <xf numFmtId="3" fontId="62" fillId="21" borderId="17" xfId="42" applyNumberFormat="1" applyFont="1" applyFill="1" applyBorder="1" applyAlignment="1">
      <alignment horizontal="center" vertical="center"/>
    </xf>
    <xf numFmtId="3" fontId="64" fillId="21" borderId="18" xfId="42" applyNumberFormat="1" applyFont="1" applyFill="1" applyBorder="1" applyAlignment="1">
      <alignment horizontal="center" vertical="center"/>
    </xf>
    <xf numFmtId="3" fontId="62" fillId="21" borderId="19" xfId="42" applyNumberFormat="1" applyFont="1" applyFill="1" applyBorder="1" applyAlignment="1" applyProtection="1">
      <alignment horizontal="center" vertical="center"/>
      <protection locked="0"/>
    </xf>
    <xf numFmtId="0" fontId="72" fillId="0" borderId="20" xfId="0" applyFont="1" applyFill="1" applyBorder="1" applyAlignment="1">
      <alignment horizontal="left" indent="1"/>
    </xf>
    <xf numFmtId="9" fontId="62" fillId="0" borderId="15" xfId="59" applyFont="1" applyFill="1" applyBorder="1" applyAlignment="1">
      <alignment horizontal="center" vertical="center"/>
    </xf>
    <xf numFmtId="9" fontId="62" fillId="0" borderId="13" xfId="59" applyFont="1" applyFill="1" applyBorder="1" applyAlignment="1">
      <alignment horizontal="center" vertical="center"/>
    </xf>
    <xf numFmtId="3" fontId="62" fillId="0" borderId="13" xfId="59" applyNumberFormat="1" applyFont="1" applyFill="1" applyBorder="1" applyAlignment="1">
      <alignment horizontal="center" vertical="center"/>
    </xf>
    <xf numFmtId="3" fontId="64" fillId="0" borderId="0" xfId="0" applyNumberFormat="1" applyFont="1" applyFill="1" applyBorder="1" applyAlignment="1">
      <alignment horizontal="center" vertical="center"/>
    </xf>
    <xf numFmtId="3" fontId="64" fillId="0" borderId="21" xfId="0" applyNumberFormat="1" applyFont="1" applyFill="1" applyBorder="1" applyAlignment="1">
      <alignment horizontal="center" vertical="center"/>
    </xf>
    <xf numFmtId="49" fontId="73" fillId="0" borderId="20" xfId="0" applyNumberFormat="1" applyFont="1" applyFill="1" applyBorder="1" applyAlignment="1">
      <alignment horizontal="left" indent="1"/>
    </xf>
    <xf numFmtId="0" fontId="74" fillId="0" borderId="20" xfId="0" applyFont="1" applyFill="1" applyBorder="1" applyAlignment="1">
      <alignment horizontal="left" indent="1"/>
    </xf>
    <xf numFmtId="0" fontId="74" fillId="0" borderId="20" xfId="0" applyFont="1" applyFill="1" applyBorder="1" applyAlignment="1">
      <alignment horizontal="left" vertical="center" indent="1"/>
    </xf>
    <xf numFmtId="0" fontId="72" fillId="0" borderId="22" xfId="0" applyFont="1" applyFill="1" applyBorder="1" applyAlignment="1">
      <alignment horizontal="left" indent="2"/>
    </xf>
    <xf numFmtId="3" fontId="62" fillId="0" borderId="14" xfId="0" applyNumberFormat="1" applyFont="1" applyFill="1" applyBorder="1" applyAlignment="1">
      <alignment horizontal="center" vertical="center"/>
    </xf>
    <xf numFmtId="3" fontId="64" fillId="0" borderId="15" xfId="0" applyNumberFormat="1" applyFont="1" applyFill="1" applyBorder="1" applyAlignment="1">
      <alignment horizontal="center" vertical="center"/>
    </xf>
    <xf numFmtId="0" fontId="73" fillId="0" borderId="20" xfId="0" applyFont="1" applyFill="1" applyBorder="1" applyAlignment="1">
      <alignment horizontal="left" indent="1"/>
    </xf>
    <xf numFmtId="0" fontId="74" fillId="0" borderId="22" xfId="0" applyFont="1" applyFill="1" applyBorder="1" applyAlignment="1">
      <alignment horizontal="left" vertical="center" indent="2"/>
    </xf>
    <xf numFmtId="3" fontId="72" fillId="33" borderId="15" xfId="0" applyNumberFormat="1" applyFont="1" applyFill="1" applyBorder="1" applyAlignment="1" applyProtection="1">
      <alignment horizontal="center" vertical="center"/>
      <protection/>
    </xf>
    <xf numFmtId="3" fontId="74" fillId="0" borderId="15" xfId="0" applyNumberFormat="1" applyFont="1" applyFill="1" applyBorder="1" applyAlignment="1" applyProtection="1">
      <alignment horizontal="center" vertical="center"/>
      <protection/>
    </xf>
    <xf numFmtId="3" fontId="74" fillId="0" borderId="0" xfId="0" applyNumberFormat="1" applyFont="1" applyFill="1" applyBorder="1" applyAlignment="1" applyProtection="1">
      <alignment horizontal="center" vertical="center"/>
      <protection/>
    </xf>
    <xf numFmtId="3" fontId="72" fillId="0" borderId="0" xfId="0" applyNumberFormat="1" applyFont="1" applyFill="1" applyBorder="1" applyAlignment="1" applyProtection="1">
      <alignment horizontal="center" vertical="center"/>
      <protection/>
    </xf>
    <xf numFmtId="0" fontId="63" fillId="0" borderId="0" xfId="0" applyFont="1" applyFill="1" applyBorder="1" applyAlignment="1" applyProtection="1">
      <alignment horizontal="left" indent="2"/>
      <protection locked="0"/>
    </xf>
    <xf numFmtId="0" fontId="63" fillId="33" borderId="14" xfId="0" applyFont="1" applyFill="1" applyBorder="1" applyAlignment="1" applyProtection="1">
      <alignment horizontal="left" indent="1"/>
      <protection locked="0"/>
    </xf>
    <xf numFmtId="3" fontId="62" fillId="33" borderId="14" xfId="0" applyNumberFormat="1" applyFont="1" applyFill="1" applyBorder="1" applyAlignment="1" applyProtection="1">
      <alignment horizontal="center" vertical="center"/>
      <protection locked="0"/>
    </xf>
    <xf numFmtId="0" fontId="64" fillId="0" borderId="0" xfId="0" applyFont="1" applyAlignment="1">
      <alignment vertical="center"/>
    </xf>
    <xf numFmtId="0" fontId="75" fillId="0" borderId="0" xfId="0" applyFont="1" applyFill="1" applyAlignment="1">
      <alignment/>
    </xf>
    <xf numFmtId="0" fontId="64" fillId="0" borderId="0" xfId="0" applyFont="1" applyAlignment="1">
      <alignment horizontal="center" vertical="center"/>
    </xf>
    <xf numFmtId="0" fontId="74" fillId="0" borderId="0" xfId="0" applyFont="1" applyAlignment="1">
      <alignment/>
    </xf>
    <xf numFmtId="0" fontId="64" fillId="0" borderId="0" xfId="0" applyFont="1" applyBorder="1" applyAlignment="1">
      <alignment/>
    </xf>
    <xf numFmtId="0" fontId="64" fillId="0" borderId="0" xfId="0" applyFont="1" applyFill="1" applyAlignment="1">
      <alignment/>
    </xf>
    <xf numFmtId="0" fontId="64" fillId="0" borderId="0" xfId="0" applyFont="1" applyFill="1" applyBorder="1" applyAlignment="1">
      <alignment/>
    </xf>
    <xf numFmtId="49" fontId="66" fillId="34" borderId="0" xfId="0" applyNumberFormat="1" applyFont="1" applyFill="1" applyBorder="1" applyAlignment="1">
      <alignment horizontal="right" vertical="top"/>
    </xf>
    <xf numFmtId="0" fontId="64" fillId="0" borderId="0" xfId="0" applyFont="1" applyFill="1" applyBorder="1" applyAlignment="1">
      <alignment horizontal="center" wrapText="1"/>
    </xf>
    <xf numFmtId="172" fontId="64" fillId="0" borderId="0" xfId="59" applyNumberFormat="1" applyFont="1" applyFill="1" applyBorder="1" applyAlignment="1">
      <alignment horizontal="center" wrapText="1"/>
    </xf>
    <xf numFmtId="1" fontId="64" fillId="0" borderId="0" xfId="0" applyNumberFormat="1" applyFont="1" applyFill="1" applyBorder="1" applyAlignment="1">
      <alignment horizontal="center" wrapText="1"/>
    </xf>
    <xf numFmtId="1" fontId="76" fillId="0" borderId="0" xfId="0" applyNumberFormat="1" applyFont="1" applyFill="1" applyBorder="1" applyAlignment="1">
      <alignment horizontal="center" wrapText="1"/>
    </xf>
    <xf numFmtId="0" fontId="61" fillId="24" borderId="23" xfId="0" applyFont="1" applyFill="1" applyBorder="1" applyAlignment="1">
      <alignment horizontal="center" vertical="center" wrapText="1"/>
    </xf>
    <xf numFmtId="0" fontId="61" fillId="24" borderId="24" xfId="0" applyFont="1" applyFill="1" applyBorder="1" applyAlignment="1">
      <alignment horizontal="center" vertical="center" wrapText="1"/>
    </xf>
    <xf numFmtId="0" fontId="61" fillId="24" borderId="25" xfId="0" applyFont="1" applyFill="1" applyBorder="1" applyAlignment="1">
      <alignment horizontal="center" vertical="center" wrapText="1"/>
    </xf>
    <xf numFmtId="0" fontId="77" fillId="35" borderId="26" xfId="0" applyFont="1" applyFill="1" applyBorder="1" applyAlignment="1">
      <alignment horizontal="center" vertical="center"/>
    </xf>
    <xf numFmtId="0" fontId="77" fillId="35" borderId="18" xfId="0" applyFont="1" applyFill="1" applyBorder="1" applyAlignment="1">
      <alignment horizontal="center" vertical="center" wrapText="1"/>
    </xf>
    <xf numFmtId="0" fontId="77" fillId="35" borderId="27" xfId="0" applyFont="1" applyFill="1" applyBorder="1" applyAlignment="1">
      <alignment horizontal="center" vertical="center" wrapText="1"/>
    </xf>
    <xf numFmtId="0" fontId="77" fillId="35" borderId="19" xfId="0" applyFont="1" applyFill="1" applyBorder="1" applyAlignment="1">
      <alignment horizontal="center" vertical="center" wrapText="1"/>
    </xf>
    <xf numFmtId="0" fontId="78" fillId="0" borderId="0" xfId="0" applyFont="1" applyFill="1" applyBorder="1" applyAlignment="1">
      <alignment horizontal="left" wrapText="1"/>
    </xf>
    <xf numFmtId="1" fontId="64" fillId="0" borderId="0" xfId="0" applyNumberFormat="1" applyFont="1" applyAlignment="1">
      <alignment/>
    </xf>
    <xf numFmtId="0" fontId="79" fillId="0" borderId="0" xfId="0" applyFont="1" applyAlignment="1">
      <alignment/>
    </xf>
    <xf numFmtId="0" fontId="80" fillId="36" borderId="10" xfId="0" applyFont="1" applyFill="1" applyBorder="1" applyAlignment="1">
      <alignment horizontal="center" vertical="center"/>
    </xf>
    <xf numFmtId="3" fontId="71" fillId="37" borderId="18" xfId="0" applyNumberFormat="1" applyFont="1" applyFill="1" applyBorder="1" applyAlignment="1">
      <alignment horizontal="center" vertical="center"/>
    </xf>
    <xf numFmtId="3" fontId="71" fillId="37" borderId="27" xfId="0" applyNumberFormat="1" applyFont="1" applyFill="1" applyBorder="1" applyAlignment="1">
      <alignment horizontal="center" vertical="center"/>
    </xf>
    <xf numFmtId="3" fontId="71" fillId="38" borderId="27" xfId="0" applyNumberFormat="1" applyFont="1" applyFill="1" applyBorder="1" applyAlignment="1">
      <alignment horizontal="center" vertical="center"/>
    </xf>
    <xf numFmtId="3" fontId="61" fillId="21" borderId="18" xfId="0" applyNumberFormat="1" applyFont="1" applyFill="1" applyBorder="1" applyAlignment="1">
      <alignment horizontal="center" vertical="center"/>
    </xf>
    <xf numFmtId="3" fontId="61" fillId="21" borderId="11" xfId="0" applyNumberFormat="1" applyFont="1" applyFill="1" applyBorder="1" applyAlignment="1">
      <alignment horizontal="center" vertical="center"/>
    </xf>
    <xf numFmtId="3" fontId="61" fillId="21" borderId="19" xfId="0" applyNumberFormat="1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left"/>
    </xf>
    <xf numFmtId="0" fontId="81" fillId="0" borderId="0" xfId="0" applyFont="1" applyAlignment="1">
      <alignment/>
    </xf>
    <xf numFmtId="0" fontId="69" fillId="0" borderId="0" xfId="0" applyFont="1" applyFill="1" applyBorder="1" applyAlignment="1">
      <alignment horizontal="right"/>
    </xf>
    <xf numFmtId="49" fontId="66" fillId="0" borderId="0" xfId="0" applyNumberFormat="1" applyFont="1" applyFill="1" applyBorder="1" applyAlignment="1" applyProtection="1">
      <alignment horizontal="center"/>
      <protection locked="0"/>
    </xf>
    <xf numFmtId="49" fontId="69" fillId="0" borderId="0" xfId="0" applyNumberFormat="1" applyFont="1" applyFill="1" applyBorder="1" applyAlignment="1" applyProtection="1">
      <alignment/>
      <protection locked="0"/>
    </xf>
    <xf numFmtId="49" fontId="66" fillId="0" borderId="0" xfId="0" applyNumberFormat="1" applyFont="1" applyFill="1" applyBorder="1" applyAlignment="1" applyProtection="1">
      <alignment/>
      <protection locked="0"/>
    </xf>
    <xf numFmtId="0" fontId="82" fillId="0" borderId="0" xfId="0" applyFont="1" applyFill="1" applyAlignment="1">
      <alignment/>
    </xf>
    <xf numFmtId="0" fontId="82" fillId="34" borderId="0" xfId="0" applyFont="1" applyFill="1" applyBorder="1" applyAlignment="1">
      <alignment horizontal="left" vertical="top"/>
    </xf>
    <xf numFmtId="0" fontId="66" fillId="34" borderId="0" xfId="0" applyFont="1" applyFill="1" applyBorder="1" applyAlignment="1">
      <alignment horizontal="left" wrapText="1"/>
    </xf>
    <xf numFmtId="0" fontId="78" fillId="34" borderId="0" xfId="0" applyFont="1" applyFill="1" applyBorder="1" applyAlignment="1">
      <alignment horizontal="right" wrapText="1"/>
    </xf>
    <xf numFmtId="0" fontId="83" fillId="34" borderId="0" xfId="0" applyFont="1" applyFill="1" applyBorder="1" applyAlignment="1">
      <alignment horizontal="left" vertical="top"/>
    </xf>
    <xf numFmtId="0" fontId="84" fillId="0" borderId="0" xfId="0" applyFont="1" applyFill="1" applyBorder="1" applyAlignment="1">
      <alignment vertical="center"/>
    </xf>
    <xf numFmtId="0" fontId="4" fillId="35" borderId="18" xfId="0" applyFont="1" applyFill="1" applyBorder="1" applyAlignment="1">
      <alignment horizontal="center" vertical="center" wrapText="1"/>
    </xf>
    <xf numFmtId="0" fontId="85" fillId="0" borderId="0" xfId="0" applyFont="1" applyFill="1" applyBorder="1" applyAlignment="1">
      <alignment horizontal="center" vertical="center"/>
    </xf>
    <xf numFmtId="49" fontId="70" fillId="35" borderId="16" xfId="0" applyNumberFormat="1" applyFont="1" applyFill="1" applyBorder="1" applyAlignment="1" applyProtection="1">
      <alignment horizontal="center"/>
      <protection locked="0"/>
    </xf>
    <xf numFmtId="1" fontId="72" fillId="15" borderId="23" xfId="0" applyNumberFormat="1" applyFont="1" applyFill="1" applyBorder="1" applyAlignment="1">
      <alignment horizontal="center" vertical="center" wrapText="1"/>
    </xf>
    <xf numFmtId="1" fontId="72" fillId="15" borderId="25" xfId="0" applyNumberFormat="1" applyFont="1" applyFill="1" applyBorder="1" applyAlignment="1">
      <alignment horizontal="center" vertical="center" wrapText="1"/>
    </xf>
    <xf numFmtId="1" fontId="72" fillId="15" borderId="28" xfId="0" applyNumberFormat="1" applyFont="1" applyFill="1" applyBorder="1" applyAlignment="1">
      <alignment horizontal="center" vertical="center" wrapText="1"/>
    </xf>
    <xf numFmtId="1" fontId="72" fillId="15" borderId="29" xfId="0" applyNumberFormat="1" applyFont="1" applyFill="1" applyBorder="1" applyAlignment="1">
      <alignment horizontal="center" vertical="center" wrapText="1"/>
    </xf>
    <xf numFmtId="3" fontId="76" fillId="34" borderId="30" xfId="0" applyNumberFormat="1" applyFont="1" applyFill="1" applyBorder="1" applyAlignment="1">
      <alignment horizontal="center" vertical="center"/>
    </xf>
    <xf numFmtId="3" fontId="76" fillId="34" borderId="31" xfId="0" applyNumberFormat="1" applyFont="1" applyFill="1" applyBorder="1" applyAlignment="1">
      <alignment horizontal="center" vertical="center"/>
    </xf>
    <xf numFmtId="3" fontId="86" fillId="0" borderId="30" xfId="0" applyNumberFormat="1" applyFont="1" applyBorder="1" applyAlignment="1">
      <alignment horizontal="center" vertical="center"/>
    </xf>
    <xf numFmtId="3" fontId="86" fillId="0" borderId="32" xfId="0" applyNumberFormat="1" applyFont="1" applyBorder="1" applyAlignment="1">
      <alignment horizontal="center" vertical="center"/>
    </xf>
    <xf numFmtId="3" fontId="86" fillId="0" borderId="31" xfId="0" applyNumberFormat="1" applyFont="1" applyBorder="1" applyAlignment="1">
      <alignment horizontal="center" vertical="center"/>
    </xf>
    <xf numFmtId="0" fontId="2" fillId="9" borderId="23" xfId="0" applyFont="1" applyFill="1" applyBorder="1" applyAlignment="1">
      <alignment horizontal="center" vertical="center" wrapText="1"/>
    </xf>
    <xf numFmtId="0" fontId="2" fillId="9" borderId="24" xfId="0" applyFont="1" applyFill="1" applyBorder="1" applyAlignment="1">
      <alignment horizontal="center" vertical="center" wrapText="1"/>
    </xf>
    <xf numFmtId="0" fontId="2" fillId="9" borderId="25" xfId="0" applyFont="1" applyFill="1" applyBorder="1" applyAlignment="1">
      <alignment horizontal="center" vertical="center" wrapText="1"/>
    </xf>
    <xf numFmtId="0" fontId="2" fillId="9" borderId="20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 wrapText="1"/>
    </xf>
    <xf numFmtId="0" fontId="2" fillId="9" borderId="33" xfId="0" applyFont="1" applyFill="1" applyBorder="1" applyAlignment="1">
      <alignment horizontal="center" vertical="center" wrapText="1"/>
    </xf>
    <xf numFmtId="0" fontId="2" fillId="9" borderId="28" xfId="0" applyFont="1" applyFill="1" applyBorder="1" applyAlignment="1">
      <alignment horizontal="center" vertical="center" wrapText="1"/>
    </xf>
    <xf numFmtId="0" fontId="2" fillId="9" borderId="34" xfId="0" applyFont="1" applyFill="1" applyBorder="1" applyAlignment="1">
      <alignment horizontal="center" vertical="center" wrapText="1"/>
    </xf>
    <xf numFmtId="0" fontId="2" fillId="9" borderId="29" xfId="0" applyFont="1" applyFill="1" applyBorder="1" applyAlignment="1">
      <alignment horizontal="center" vertical="center" wrapText="1"/>
    </xf>
    <xf numFmtId="0" fontId="62" fillId="35" borderId="0" xfId="0" applyFont="1" applyFill="1" applyAlignment="1">
      <alignment horizontal="left" vertical="center" wrapText="1" inden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92D050"/>
        </patternFill>
      </fill>
      <border/>
    </dxf>
    <dxf>
      <font>
        <color theme="0"/>
      </font>
      <fill>
        <patternFill>
          <bgColor rgb="FFC0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9" name="Table39" displayName="Table39" ref="E34:E37" comment="" totalsRowShown="0">
  <autoFilter ref="E34:E37"/>
  <tableColumns count="1">
    <tableColumn id="1" name="Lifestag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2018">
      <a:dk1>
        <a:sysClr val="windowText" lastClr="000000"/>
      </a:dk1>
      <a:lt1>
        <a:sysClr val="window" lastClr="FFFFFF"/>
      </a:lt1>
      <a:dk2>
        <a:srgbClr val="A2E3E6"/>
      </a:dk2>
      <a:lt2>
        <a:srgbClr val="E7E6E6"/>
      </a:lt2>
      <a:accent1>
        <a:srgbClr val="47C7CD"/>
      </a:accent1>
      <a:accent2>
        <a:srgbClr val="CFB87C"/>
      </a:accent2>
      <a:accent3>
        <a:srgbClr val="A5A5A5"/>
      </a:accent3>
      <a:accent4>
        <a:srgbClr val="FFC000"/>
      </a:accent4>
      <a:accent5>
        <a:srgbClr val="414141"/>
      </a:accent5>
      <a:accent6>
        <a:srgbClr val="F2E0B4"/>
      </a:accent6>
      <a:hlink>
        <a:srgbClr val="EDEDED"/>
      </a:hlink>
      <a:folHlink>
        <a:srgbClr val="FFFF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showGridLines="0" tabSelected="1" zoomScalePageLayoutView="0" workbookViewId="0" topLeftCell="A1">
      <selection activeCell="D2" sqref="D2:E2"/>
    </sheetView>
  </sheetViews>
  <sheetFormatPr defaultColWidth="8.77734375" defaultRowHeight="15.75"/>
  <cols>
    <col min="1" max="1" width="2.77734375" style="19" customWidth="1"/>
    <col min="2" max="2" width="30.77734375" style="19" customWidth="1"/>
    <col min="3" max="8" width="14.77734375" style="19" customWidth="1"/>
    <col min="9" max="16384" width="8.77734375" style="19" customWidth="1"/>
  </cols>
  <sheetData>
    <row r="2" spans="3:8" ht="20.25">
      <c r="C2" s="22" t="s">
        <v>0</v>
      </c>
      <c r="D2" s="94" t="s">
        <v>32</v>
      </c>
      <c r="E2" s="94"/>
      <c r="G2" s="23" t="s">
        <v>22</v>
      </c>
      <c r="H2" s="24" t="s">
        <v>33</v>
      </c>
    </row>
    <row r="3" spans="2:8" s="56" customFormat="1" ht="6" customHeight="1">
      <c r="B3" s="82"/>
      <c r="C3" s="83"/>
      <c r="D3" s="83"/>
      <c r="F3" s="84"/>
      <c r="G3" s="85"/>
      <c r="H3" s="86"/>
    </row>
    <row r="4" spans="2:8" ht="21" thickBot="1">
      <c r="B4" s="21" t="s">
        <v>1</v>
      </c>
      <c r="C4" s="21"/>
      <c r="D4" s="21"/>
      <c r="E4" s="21"/>
      <c r="F4" s="87"/>
      <c r="G4" s="87"/>
      <c r="H4" s="87"/>
    </row>
    <row r="5" spans="2:8" ht="54.75" customHeight="1" thickBot="1">
      <c r="B5" s="1" t="s">
        <v>2</v>
      </c>
      <c r="C5" s="2" t="s">
        <v>25</v>
      </c>
      <c r="D5" s="2" t="s">
        <v>26</v>
      </c>
      <c r="E5" s="2" t="s">
        <v>27</v>
      </c>
      <c r="F5" s="2" t="s">
        <v>31</v>
      </c>
      <c r="G5" s="2" t="s">
        <v>23</v>
      </c>
      <c r="H5" s="3" t="s">
        <v>28</v>
      </c>
    </row>
    <row r="6" spans="2:8" ht="15" customHeight="1">
      <c r="B6" s="49"/>
      <c r="C6" s="50"/>
      <c r="D6" s="5"/>
      <c r="E6" s="50"/>
      <c r="F6" s="4"/>
      <c r="G6" s="5"/>
      <c r="H6" s="44"/>
    </row>
    <row r="7" spans="2:8" ht="15.75" customHeight="1">
      <c r="B7" s="6" t="s">
        <v>12</v>
      </c>
      <c r="C7" s="7">
        <v>25</v>
      </c>
      <c r="D7" s="8">
        <v>4</v>
      </c>
      <c r="E7" s="7">
        <v>50</v>
      </c>
      <c r="F7" s="9">
        <v>1250</v>
      </c>
      <c r="G7" s="9">
        <v>3750</v>
      </c>
      <c r="H7" s="45">
        <f aca="true" t="shared" si="0" ref="H7:H26">IF(SUM(F7,G7)=0,"",SUM(F7:G7))</f>
        <v>5000</v>
      </c>
    </row>
    <row r="8" spans="2:8" ht="15.75" customHeight="1">
      <c r="B8" s="6" t="s">
        <v>18</v>
      </c>
      <c r="C8" s="7">
        <v>50</v>
      </c>
      <c r="D8" s="8">
        <v>1</v>
      </c>
      <c r="E8" s="7">
        <v>200</v>
      </c>
      <c r="F8" s="9">
        <v>5000</v>
      </c>
      <c r="G8" s="9">
        <v>5000</v>
      </c>
      <c r="H8" s="45">
        <f t="shared" si="0"/>
        <v>10000</v>
      </c>
    </row>
    <row r="9" spans="2:8" ht="16.5" customHeight="1">
      <c r="B9" s="6" t="s">
        <v>19</v>
      </c>
      <c r="C9" s="7">
        <v>5</v>
      </c>
      <c r="D9" s="8">
        <v>5</v>
      </c>
      <c r="E9" s="7">
        <v>35</v>
      </c>
      <c r="F9" s="9">
        <v>0</v>
      </c>
      <c r="G9" s="9">
        <v>875</v>
      </c>
      <c r="H9" s="45">
        <f t="shared" si="0"/>
        <v>875</v>
      </c>
    </row>
    <row r="10" spans="2:8" ht="16.5" customHeight="1">
      <c r="B10" s="10" t="s">
        <v>20</v>
      </c>
      <c r="C10" s="8">
        <v>1</v>
      </c>
      <c r="D10" s="8">
        <v>2</v>
      </c>
      <c r="E10" s="7">
        <v>50</v>
      </c>
      <c r="F10" s="9">
        <v>100</v>
      </c>
      <c r="G10" s="9">
        <v>0</v>
      </c>
      <c r="H10" s="45">
        <f t="shared" si="0"/>
        <v>100</v>
      </c>
    </row>
    <row r="11" spans="2:8" ht="16.5" customHeight="1">
      <c r="B11" s="10"/>
      <c r="C11" s="8"/>
      <c r="D11" s="8"/>
      <c r="E11" s="8"/>
      <c r="F11" s="11"/>
      <c r="G11" s="9"/>
      <c r="H11" s="45">
        <f t="shared" si="0"/>
      </c>
    </row>
    <row r="12" spans="2:8" ht="15.75" customHeight="1">
      <c r="B12" s="10"/>
      <c r="C12" s="8"/>
      <c r="D12" s="8"/>
      <c r="E12" s="8"/>
      <c r="F12" s="9"/>
      <c r="G12" s="9"/>
      <c r="H12" s="46">
        <f t="shared" si="0"/>
      </c>
    </row>
    <row r="13" spans="2:8" ht="15.75" customHeight="1">
      <c r="B13" s="10"/>
      <c r="C13" s="8"/>
      <c r="D13" s="8"/>
      <c r="E13" s="8"/>
      <c r="F13" s="9"/>
      <c r="G13" s="9"/>
      <c r="H13" s="46">
        <f t="shared" si="0"/>
      </c>
    </row>
    <row r="14" spans="2:8" ht="15.75" customHeight="1">
      <c r="B14" s="10"/>
      <c r="C14" s="8"/>
      <c r="D14" s="8"/>
      <c r="E14" s="8"/>
      <c r="F14" s="9"/>
      <c r="G14" s="9"/>
      <c r="H14" s="46">
        <f t="shared" si="0"/>
      </c>
    </row>
    <row r="15" spans="2:8" ht="15.75" customHeight="1">
      <c r="B15" s="10"/>
      <c r="C15" s="8"/>
      <c r="D15" s="8"/>
      <c r="E15" s="8"/>
      <c r="F15" s="9"/>
      <c r="G15" s="9"/>
      <c r="H15" s="46">
        <f t="shared" si="0"/>
      </c>
    </row>
    <row r="16" spans="2:8" s="57" customFormat="1" ht="15.75" customHeight="1">
      <c r="B16" s="10"/>
      <c r="C16" s="8"/>
      <c r="D16" s="8"/>
      <c r="E16" s="8"/>
      <c r="F16" s="12"/>
      <c r="G16" s="9"/>
      <c r="H16" s="47">
        <f t="shared" si="0"/>
      </c>
    </row>
    <row r="17" spans="2:8" s="57" customFormat="1" ht="15.75" customHeight="1">
      <c r="B17" s="10"/>
      <c r="C17" s="8"/>
      <c r="D17" s="8"/>
      <c r="E17" s="8"/>
      <c r="F17" s="12"/>
      <c r="G17" s="9"/>
      <c r="H17" s="47">
        <f t="shared" si="0"/>
      </c>
    </row>
    <row r="18" spans="2:8" s="57" customFormat="1" ht="15.75" customHeight="1">
      <c r="B18" s="48"/>
      <c r="C18" s="8"/>
      <c r="D18" s="8"/>
      <c r="E18" s="8"/>
      <c r="F18" s="12"/>
      <c r="G18" s="9"/>
      <c r="H18" s="47">
        <f>IF(SUM(F18,G18)=0,"",SUM(F18:G18))</f>
      </c>
    </row>
    <row r="19" spans="2:8" s="57" customFormat="1" ht="15.75" customHeight="1">
      <c r="B19" s="10"/>
      <c r="C19" s="8"/>
      <c r="D19" s="8"/>
      <c r="E19" s="8"/>
      <c r="F19" s="12"/>
      <c r="G19" s="9"/>
      <c r="H19" s="47">
        <f t="shared" si="0"/>
      </c>
    </row>
    <row r="20" spans="2:8" ht="15.75" customHeight="1">
      <c r="B20" s="10"/>
      <c r="C20" s="8"/>
      <c r="D20" s="8"/>
      <c r="E20" s="8"/>
      <c r="F20" s="9"/>
      <c r="G20" s="9"/>
      <c r="H20" s="46">
        <f t="shared" si="0"/>
      </c>
    </row>
    <row r="21" spans="2:8" ht="15.75" customHeight="1">
      <c r="B21" s="10"/>
      <c r="C21" s="8"/>
      <c r="D21" s="8"/>
      <c r="E21" s="8"/>
      <c r="F21" s="9"/>
      <c r="G21" s="9"/>
      <c r="H21" s="46">
        <f t="shared" si="0"/>
      </c>
    </row>
    <row r="22" spans="2:8" ht="15.75" customHeight="1">
      <c r="B22" s="10"/>
      <c r="C22" s="8"/>
      <c r="D22" s="8"/>
      <c r="E22" s="8"/>
      <c r="F22" s="9"/>
      <c r="G22" s="9"/>
      <c r="H22" s="46">
        <f t="shared" si="0"/>
      </c>
    </row>
    <row r="23" spans="2:8" ht="16.5" customHeight="1">
      <c r="B23" s="10"/>
      <c r="C23" s="8"/>
      <c r="D23" s="8"/>
      <c r="E23" s="8"/>
      <c r="F23" s="9"/>
      <c r="G23" s="9"/>
      <c r="H23" s="46">
        <f t="shared" si="0"/>
      </c>
    </row>
    <row r="24" spans="2:8" ht="16.5" customHeight="1">
      <c r="B24" s="13"/>
      <c r="C24" s="14"/>
      <c r="D24" s="15"/>
      <c r="E24" s="16"/>
      <c r="F24" s="9"/>
      <c r="G24" s="9"/>
      <c r="H24" s="46">
        <f t="shared" si="0"/>
      </c>
    </row>
    <row r="25" spans="2:8" ht="16.5" customHeight="1">
      <c r="B25" s="17"/>
      <c r="C25" s="11"/>
      <c r="D25" s="9"/>
      <c r="E25" s="11"/>
      <c r="F25" s="9"/>
      <c r="G25" s="9"/>
      <c r="H25" s="45">
        <f t="shared" si="0"/>
      </c>
    </row>
    <row r="26" spans="2:8" ht="16.5" customHeight="1" thickBot="1">
      <c r="B26" s="18"/>
      <c r="C26" s="11"/>
      <c r="D26" s="9"/>
      <c r="E26" s="11"/>
      <c r="F26" s="9"/>
      <c r="G26" s="9"/>
      <c r="H26" s="45">
        <f t="shared" si="0"/>
      </c>
    </row>
    <row r="27" spans="2:8" ht="19.5" customHeight="1" thickBot="1">
      <c r="B27" s="25" t="s">
        <v>30</v>
      </c>
      <c r="C27" s="26"/>
      <c r="D27" s="26"/>
      <c r="E27" s="26"/>
      <c r="F27" s="27">
        <f>SUBTOTAL(109,F6:F26)</f>
        <v>6350</v>
      </c>
      <c r="G27" s="28">
        <f>SUBTOTAL(109,G6:G26)</f>
        <v>9625</v>
      </c>
      <c r="H27" s="29">
        <f>SUBTOTAL(109,H6:H26)</f>
        <v>15975</v>
      </c>
    </row>
    <row r="28" spans="1:8" ht="6" customHeight="1" thickBot="1">
      <c r="A28" s="58"/>
      <c r="B28" s="88"/>
      <c r="C28" s="88"/>
      <c r="D28" s="88"/>
      <c r="E28" s="88"/>
      <c r="F28" s="88"/>
      <c r="G28" s="88"/>
      <c r="H28" s="88"/>
    </row>
    <row r="29" spans="1:8" ht="19.5" customHeight="1">
      <c r="A29" s="58"/>
      <c r="B29" s="93" t="s">
        <v>36</v>
      </c>
      <c r="C29" s="93"/>
      <c r="D29" s="93"/>
      <c r="E29" s="93"/>
      <c r="F29" s="95" t="s">
        <v>21</v>
      </c>
      <c r="G29" s="96"/>
      <c r="H29" s="99">
        <f>G27+Breeding!L34</f>
        <v>21118.333333333336</v>
      </c>
    </row>
    <row r="30" spans="1:8" ht="16.5" customHeight="1" thickBot="1">
      <c r="A30" s="58"/>
      <c r="B30" s="93"/>
      <c r="C30" s="93"/>
      <c r="D30" s="93"/>
      <c r="E30" s="93"/>
      <c r="F30" s="97"/>
      <c r="G30" s="98"/>
      <c r="H30" s="100"/>
    </row>
    <row r="31" ht="16.5">
      <c r="H31" s="89"/>
    </row>
    <row r="32" spans="2:8" ht="25.5">
      <c r="B32" s="90"/>
      <c r="C32" s="90"/>
      <c r="D32" s="90"/>
      <c r="E32" s="90"/>
      <c r="H32" s="19" t="s">
        <v>5</v>
      </c>
    </row>
    <row r="33" spans="3:8" ht="15.75" customHeight="1">
      <c r="C33" s="91"/>
      <c r="D33" s="91"/>
      <c r="E33" s="91"/>
      <c r="F33" s="91"/>
      <c r="G33" s="91"/>
      <c r="H33" s="91"/>
    </row>
    <row r="34" spans="2:8" ht="15.75" customHeight="1">
      <c r="B34" s="91"/>
      <c r="C34" s="91"/>
      <c r="D34" s="91"/>
      <c r="E34" s="91"/>
      <c r="F34" s="91"/>
      <c r="G34" s="91"/>
      <c r="H34" s="91"/>
    </row>
  </sheetData>
  <sheetProtection insertColumns="0" insertRows="0" deleteRows="0"/>
  <mergeCells count="4">
    <mergeCell ref="B29:E30"/>
    <mergeCell ref="D2:E2"/>
    <mergeCell ref="F29:G30"/>
    <mergeCell ref="H29:H30"/>
  </mergeCells>
  <conditionalFormatting sqref="H7:H26">
    <cfRule type="expression" priority="3" dxfId="2" stopIfTrue="1">
      <formula>AND(C7*D7*E7=F7+G7,C7+D7+E7+F7+G7&gt;0)</formula>
    </cfRule>
    <cfRule type="expression" priority="4" dxfId="3" stopIfTrue="1">
      <formula>AND(C7*D7*E7=F7&lt;&gt;G7,C7+D7+E7+F7+G7&gt;0)</formula>
    </cfRule>
  </conditionalFormatting>
  <printOptions horizontalCentered="1" verticalCentered="1"/>
  <pageMargins left="0.25" right="0.25" top="0.25" bottom="0.25" header="0.25" footer="0.25"/>
  <pageSetup fitToHeight="1" fitToWidth="1"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2:AF38"/>
  <sheetViews>
    <sheetView showGridLines="0" workbookViewId="0" topLeftCell="A1">
      <selection activeCell="L34" sqref="L34:L37"/>
    </sheetView>
  </sheetViews>
  <sheetFormatPr defaultColWidth="11.5546875" defaultRowHeight="15.75"/>
  <cols>
    <col min="1" max="1" width="2.77734375" style="19" customWidth="1"/>
    <col min="2" max="2" width="22.88671875" style="19" customWidth="1"/>
    <col min="3" max="3" width="22.3359375" style="19" customWidth="1"/>
    <col min="4" max="4" width="23.3359375" style="19" customWidth="1"/>
    <col min="5" max="5" width="20.77734375" style="19" customWidth="1"/>
    <col min="6" max="6" width="11.99609375" style="19" customWidth="1"/>
    <col min="7" max="11" width="10.77734375" style="19" customWidth="1"/>
    <col min="12" max="12" width="17.21484375" style="19" customWidth="1"/>
    <col min="13" max="13" width="2.77734375" style="19" customWidth="1"/>
    <col min="14" max="16384" width="11.5546875" style="19" customWidth="1"/>
  </cols>
  <sheetData>
    <row r="2" spans="2:12" ht="21" thickBot="1">
      <c r="B2" s="20" t="s">
        <v>4</v>
      </c>
      <c r="C2" s="59"/>
      <c r="D2" s="60"/>
      <c r="E2" s="60"/>
      <c r="F2" s="60"/>
      <c r="G2" s="61"/>
      <c r="H2" s="59"/>
      <c r="I2" s="62"/>
      <c r="J2" s="61"/>
      <c r="K2" s="59"/>
      <c r="L2" s="59"/>
    </row>
    <row r="3" spans="2:12" s="51" customFormat="1" ht="54.75" customHeight="1" thickBot="1">
      <c r="B3" s="63" t="s">
        <v>47</v>
      </c>
      <c r="C3" s="64" t="s">
        <v>3</v>
      </c>
      <c r="D3" s="64" t="s">
        <v>37</v>
      </c>
      <c r="E3" s="64" t="s">
        <v>44</v>
      </c>
      <c r="F3" s="64" t="s">
        <v>11</v>
      </c>
      <c r="G3" s="64" t="s">
        <v>8</v>
      </c>
      <c r="H3" s="64" t="s">
        <v>7</v>
      </c>
      <c r="I3" s="64" t="s">
        <v>38</v>
      </c>
      <c r="J3" s="64" t="s">
        <v>10</v>
      </c>
      <c r="K3" s="64" t="s">
        <v>35</v>
      </c>
      <c r="L3" s="65" t="s">
        <v>24</v>
      </c>
    </row>
    <row r="4" spans="1:15" s="56" customFormat="1" ht="36" customHeight="1" thickBot="1">
      <c r="A4" s="52"/>
      <c r="B4" s="66" t="s">
        <v>47</v>
      </c>
      <c r="C4" s="67" t="s">
        <v>39</v>
      </c>
      <c r="D4" s="67" t="s">
        <v>40</v>
      </c>
      <c r="E4" s="68" t="s">
        <v>17</v>
      </c>
      <c r="F4" s="92" t="s">
        <v>45</v>
      </c>
      <c r="G4" s="92" t="s">
        <v>43</v>
      </c>
      <c r="H4" s="67" t="s">
        <v>41</v>
      </c>
      <c r="I4" s="92" t="s">
        <v>46</v>
      </c>
      <c r="J4" s="67" t="s">
        <v>6</v>
      </c>
      <c r="K4" s="67" t="s">
        <v>42</v>
      </c>
      <c r="L4" s="69" t="s">
        <v>9</v>
      </c>
      <c r="N4" s="70"/>
      <c r="O4" s="70"/>
    </row>
    <row r="5" spans="2:32" ht="26.25">
      <c r="B5" s="30" t="s">
        <v>12</v>
      </c>
      <c r="C5" s="12">
        <v>5000</v>
      </c>
      <c r="D5" s="31">
        <v>0.5</v>
      </c>
      <c r="E5" s="32" t="s">
        <v>16</v>
      </c>
      <c r="F5" s="33">
        <v>1250</v>
      </c>
      <c r="G5" s="9">
        <f aca="true" t="shared" si="0" ref="G5:G31">IF(C5="","",IF(C5&gt;0,C5/D5," "))</f>
        <v>10000</v>
      </c>
      <c r="H5" s="9">
        <v>100</v>
      </c>
      <c r="I5" s="12">
        <f aca="true" t="shared" si="1" ref="I5:I31">IF(SUM(G5,H5)=0,"",G5/H5)</f>
        <v>100</v>
      </c>
      <c r="J5" s="12">
        <f aca="true" t="shared" si="2" ref="J5:J31">IF(I5="","",I5/6*2)</f>
        <v>33.333333333333336</v>
      </c>
      <c r="K5" s="34">
        <f>IF(E5=E35,(G5*(1-D5))+(F5))</f>
        <v>6250</v>
      </c>
      <c r="L5" s="35">
        <f aca="true" t="shared" si="3" ref="L5:L31">IF(SUM(C5,D5,E5,F5,G5,H5,I5,J5,K5)=0,"",IF(E5=Embryo,0,(G5*(1-D5))))</f>
        <v>0</v>
      </c>
      <c r="M5" s="71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</row>
    <row r="6" spans="2:32" ht="20.25" customHeight="1">
      <c r="B6" s="30" t="s">
        <v>18</v>
      </c>
      <c r="C6" s="12">
        <v>10000</v>
      </c>
      <c r="D6" s="31">
        <v>1</v>
      </c>
      <c r="E6" s="31" t="s">
        <v>16</v>
      </c>
      <c r="F6" s="33">
        <v>5000</v>
      </c>
      <c r="G6" s="9">
        <f t="shared" si="0"/>
        <v>10000</v>
      </c>
      <c r="H6" s="9">
        <v>150</v>
      </c>
      <c r="I6" s="12">
        <f t="shared" si="1"/>
        <v>66.66666666666667</v>
      </c>
      <c r="J6" s="12">
        <f t="shared" si="2"/>
        <v>22.222222222222225</v>
      </c>
      <c r="K6" s="34">
        <f>IF(E6=E35,(G6*(1-D6)),F6)</f>
        <v>0</v>
      </c>
      <c r="L6" s="35">
        <f t="shared" si="3"/>
        <v>0</v>
      </c>
      <c r="M6" s="71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</row>
    <row r="7" spans="2:32" ht="18.75" customHeight="1">
      <c r="B7" s="30" t="s">
        <v>19</v>
      </c>
      <c r="C7" s="12">
        <v>3500</v>
      </c>
      <c r="D7" s="31">
        <v>0.25</v>
      </c>
      <c r="E7" s="31" t="s">
        <v>15</v>
      </c>
      <c r="F7" s="33">
        <v>0</v>
      </c>
      <c r="G7" s="9">
        <f t="shared" si="0"/>
        <v>14000</v>
      </c>
      <c r="H7" s="9">
        <v>150</v>
      </c>
      <c r="I7" s="12">
        <f t="shared" si="1"/>
        <v>93.33333333333333</v>
      </c>
      <c r="J7" s="12">
        <f t="shared" si="2"/>
        <v>31.11111111111111</v>
      </c>
      <c r="K7" s="34">
        <f>IF(E7=E35,(G7*(1-D7))+(F7),F7)</f>
        <v>0</v>
      </c>
      <c r="L7" s="35">
        <f t="shared" si="3"/>
        <v>10500</v>
      </c>
      <c r="M7" s="71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</row>
    <row r="8" spans="2:32" ht="20.25" customHeight="1">
      <c r="B8" s="30" t="s">
        <v>20</v>
      </c>
      <c r="C8" s="12">
        <v>100</v>
      </c>
      <c r="D8" s="31">
        <v>0.1</v>
      </c>
      <c r="E8" s="31" t="s">
        <v>14</v>
      </c>
      <c r="F8" s="33">
        <v>100</v>
      </c>
      <c r="G8" s="9">
        <f t="shared" si="0"/>
        <v>1000</v>
      </c>
      <c r="H8" s="9">
        <v>50</v>
      </c>
      <c r="I8" s="12">
        <f t="shared" si="1"/>
        <v>20</v>
      </c>
      <c r="J8" s="12">
        <f t="shared" si="2"/>
        <v>6.666666666666667</v>
      </c>
      <c r="K8" s="34">
        <f>IF(E8=E35,(G8*(1-D8)),F8)</f>
        <v>100</v>
      </c>
      <c r="L8" s="35">
        <f t="shared" si="3"/>
        <v>900</v>
      </c>
      <c r="M8" s="71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</row>
    <row r="9" spans="2:32" ht="20.25" customHeight="1">
      <c r="B9" s="36"/>
      <c r="C9" s="16"/>
      <c r="D9" s="31"/>
      <c r="E9" s="31"/>
      <c r="F9" s="33"/>
      <c r="G9" s="9">
        <f t="shared" si="0"/>
      </c>
      <c r="H9" s="9"/>
      <c r="I9" s="12">
        <f t="shared" si="1"/>
      </c>
      <c r="J9" s="16">
        <f t="shared" si="2"/>
      </c>
      <c r="K9" s="34"/>
      <c r="L9" s="35">
        <f t="shared" si="3"/>
      </c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</row>
    <row r="10" spans="2:12" ht="17.25">
      <c r="B10" s="36"/>
      <c r="C10" s="16"/>
      <c r="D10" s="31"/>
      <c r="E10" s="31"/>
      <c r="F10" s="33"/>
      <c r="G10" s="9">
        <f t="shared" si="0"/>
      </c>
      <c r="H10" s="9"/>
      <c r="I10" s="12">
        <f t="shared" si="1"/>
      </c>
      <c r="J10" s="16">
        <f t="shared" si="2"/>
      </c>
      <c r="K10" s="34"/>
      <c r="L10" s="35">
        <f t="shared" si="3"/>
      </c>
    </row>
    <row r="11" spans="2:12" ht="17.25">
      <c r="B11" s="36"/>
      <c r="C11" s="16"/>
      <c r="D11" s="31"/>
      <c r="E11" s="31"/>
      <c r="F11" s="33"/>
      <c r="G11" s="9">
        <f t="shared" si="0"/>
      </c>
      <c r="H11" s="9"/>
      <c r="I11" s="12">
        <f t="shared" si="1"/>
      </c>
      <c r="J11" s="16">
        <f t="shared" si="2"/>
      </c>
      <c r="K11" s="34"/>
      <c r="L11" s="35">
        <f t="shared" si="3"/>
      </c>
    </row>
    <row r="12" spans="2:12" ht="17.25">
      <c r="B12" s="37"/>
      <c r="C12" s="12"/>
      <c r="D12" s="31"/>
      <c r="E12" s="31"/>
      <c r="F12" s="33"/>
      <c r="G12" s="9">
        <f t="shared" si="0"/>
      </c>
      <c r="H12" s="9"/>
      <c r="I12" s="12">
        <f t="shared" si="1"/>
      </c>
      <c r="J12" s="12">
        <f t="shared" si="2"/>
      </c>
      <c r="K12" s="34"/>
      <c r="L12" s="35">
        <f t="shared" si="3"/>
      </c>
    </row>
    <row r="13" spans="2:12" ht="17.25">
      <c r="B13" s="38"/>
      <c r="C13" s="12"/>
      <c r="D13" s="31"/>
      <c r="E13" s="31"/>
      <c r="F13" s="33"/>
      <c r="G13" s="9">
        <f t="shared" si="0"/>
      </c>
      <c r="H13" s="9"/>
      <c r="I13" s="12">
        <f t="shared" si="1"/>
      </c>
      <c r="J13" s="12">
        <f t="shared" si="2"/>
      </c>
      <c r="K13" s="34"/>
      <c r="L13" s="35">
        <f t="shared" si="3"/>
      </c>
    </row>
    <row r="14" spans="2:12" ht="17.25">
      <c r="B14" s="38"/>
      <c r="C14" s="12"/>
      <c r="D14" s="31"/>
      <c r="E14" s="31"/>
      <c r="F14" s="33"/>
      <c r="G14" s="9">
        <f t="shared" si="0"/>
      </c>
      <c r="H14" s="9"/>
      <c r="I14" s="12">
        <f t="shared" si="1"/>
      </c>
      <c r="J14" s="12">
        <f t="shared" si="2"/>
      </c>
      <c r="K14" s="34"/>
      <c r="L14" s="35">
        <f t="shared" si="3"/>
      </c>
    </row>
    <row r="15" spans="2:12" ht="17.25">
      <c r="B15" s="38"/>
      <c r="C15" s="12"/>
      <c r="D15" s="31"/>
      <c r="E15" s="31"/>
      <c r="F15" s="33"/>
      <c r="G15" s="9">
        <f t="shared" si="0"/>
      </c>
      <c r="H15" s="9"/>
      <c r="I15" s="12">
        <f t="shared" si="1"/>
      </c>
      <c r="J15" s="12">
        <f t="shared" si="2"/>
      </c>
      <c r="K15" s="34"/>
      <c r="L15" s="35">
        <f t="shared" si="3"/>
      </c>
    </row>
    <row r="16" spans="2:12" ht="17.25">
      <c r="B16" s="38"/>
      <c r="C16" s="12"/>
      <c r="D16" s="31"/>
      <c r="E16" s="31"/>
      <c r="F16" s="33"/>
      <c r="G16" s="9">
        <f t="shared" si="0"/>
      </c>
      <c r="H16" s="9"/>
      <c r="I16" s="12">
        <f t="shared" si="1"/>
      </c>
      <c r="J16" s="12">
        <f t="shared" si="2"/>
      </c>
      <c r="K16" s="34"/>
      <c r="L16" s="35">
        <f t="shared" si="3"/>
      </c>
    </row>
    <row r="17" spans="2:12" ht="17.25">
      <c r="B17" s="30"/>
      <c r="C17" s="12"/>
      <c r="D17" s="31"/>
      <c r="E17" s="31"/>
      <c r="F17" s="33"/>
      <c r="G17" s="9">
        <f t="shared" si="0"/>
      </c>
      <c r="H17" s="9"/>
      <c r="I17" s="12">
        <f t="shared" si="1"/>
      </c>
      <c r="J17" s="12">
        <f t="shared" si="2"/>
      </c>
      <c r="K17" s="34"/>
      <c r="L17" s="35">
        <f t="shared" si="3"/>
      </c>
    </row>
    <row r="18" spans="2:12" ht="17.25">
      <c r="B18" s="30"/>
      <c r="C18" s="12"/>
      <c r="D18" s="31"/>
      <c r="E18" s="31"/>
      <c r="F18" s="33"/>
      <c r="G18" s="9">
        <f t="shared" si="0"/>
      </c>
      <c r="H18" s="9"/>
      <c r="I18" s="12">
        <f t="shared" si="1"/>
      </c>
      <c r="J18" s="12">
        <f t="shared" si="2"/>
      </c>
      <c r="K18" s="34"/>
      <c r="L18" s="35">
        <f t="shared" si="3"/>
      </c>
    </row>
    <row r="19" spans="2:12" ht="17.25">
      <c r="B19" s="30"/>
      <c r="C19" s="12"/>
      <c r="D19" s="31"/>
      <c r="E19" s="31"/>
      <c r="F19" s="33"/>
      <c r="G19" s="9">
        <f t="shared" si="0"/>
      </c>
      <c r="H19" s="9"/>
      <c r="I19" s="12">
        <f t="shared" si="1"/>
      </c>
      <c r="J19" s="12">
        <f t="shared" si="2"/>
      </c>
      <c r="K19" s="34"/>
      <c r="L19" s="35">
        <f t="shared" si="3"/>
      </c>
    </row>
    <row r="20" spans="2:12" ht="17.25">
      <c r="B20" s="30"/>
      <c r="C20" s="12"/>
      <c r="D20" s="31"/>
      <c r="E20" s="31"/>
      <c r="F20" s="33"/>
      <c r="G20" s="9">
        <f t="shared" si="0"/>
      </c>
      <c r="H20" s="9"/>
      <c r="I20" s="12">
        <f t="shared" si="1"/>
      </c>
      <c r="J20" s="12">
        <f t="shared" si="2"/>
      </c>
      <c r="K20" s="34"/>
      <c r="L20" s="35">
        <f t="shared" si="3"/>
      </c>
    </row>
    <row r="21" spans="2:12" ht="17.25">
      <c r="B21" s="30"/>
      <c r="C21" s="12"/>
      <c r="D21" s="31"/>
      <c r="E21" s="31"/>
      <c r="F21" s="33"/>
      <c r="G21" s="9">
        <f t="shared" si="0"/>
      </c>
      <c r="H21" s="9"/>
      <c r="I21" s="12">
        <f t="shared" si="1"/>
      </c>
      <c r="J21" s="12">
        <f t="shared" si="2"/>
      </c>
      <c r="K21" s="34"/>
      <c r="L21" s="35">
        <f t="shared" si="3"/>
      </c>
    </row>
    <row r="22" spans="2:12" ht="17.25">
      <c r="B22" s="30"/>
      <c r="C22" s="12"/>
      <c r="D22" s="31"/>
      <c r="E22" s="31"/>
      <c r="F22" s="33"/>
      <c r="G22" s="9">
        <f t="shared" si="0"/>
      </c>
      <c r="H22" s="9"/>
      <c r="I22" s="12">
        <f t="shared" si="1"/>
      </c>
      <c r="J22" s="12">
        <f t="shared" si="2"/>
      </c>
      <c r="K22" s="34"/>
      <c r="L22" s="35">
        <f t="shared" si="3"/>
      </c>
    </row>
    <row r="23" spans="2:12" ht="17.25">
      <c r="B23" s="37"/>
      <c r="C23" s="12"/>
      <c r="D23" s="31"/>
      <c r="E23" s="31"/>
      <c r="F23" s="33"/>
      <c r="G23" s="9">
        <f t="shared" si="0"/>
      </c>
      <c r="H23" s="9"/>
      <c r="I23" s="12">
        <f t="shared" si="1"/>
      </c>
      <c r="J23" s="12">
        <f t="shared" si="2"/>
      </c>
      <c r="K23" s="34"/>
      <c r="L23" s="35">
        <f t="shared" si="3"/>
      </c>
    </row>
    <row r="24" spans="2:12" ht="17.25">
      <c r="B24" s="30"/>
      <c r="C24" s="12"/>
      <c r="D24" s="31"/>
      <c r="E24" s="31"/>
      <c r="F24" s="33"/>
      <c r="G24" s="9">
        <f t="shared" si="0"/>
      </c>
      <c r="H24" s="9"/>
      <c r="I24" s="12">
        <f t="shared" si="1"/>
      </c>
      <c r="J24" s="12">
        <f t="shared" si="2"/>
      </c>
      <c r="K24" s="34"/>
      <c r="L24" s="35">
        <f t="shared" si="3"/>
      </c>
    </row>
    <row r="25" spans="2:12" ht="17.25">
      <c r="B25" s="39"/>
      <c r="C25" s="40"/>
      <c r="D25" s="31"/>
      <c r="E25" s="32"/>
      <c r="F25" s="33"/>
      <c r="G25" s="9">
        <f>IF(C25="","",IF(C25&gt;0,C25/D25," "))</f>
      </c>
      <c r="H25" s="9"/>
      <c r="I25" s="12">
        <f>IF(SUM(G25,H25)=0,"",G25/H25)</f>
      </c>
      <c r="J25" s="12">
        <f>IF(I25="","",I25/6*2)</f>
      </c>
      <c r="K25" s="34"/>
      <c r="L25" s="41">
        <f t="shared" si="3"/>
      </c>
    </row>
    <row r="26" spans="2:12" ht="17.25">
      <c r="B26" s="38"/>
      <c r="C26" s="12"/>
      <c r="D26" s="31"/>
      <c r="E26" s="31"/>
      <c r="F26" s="33"/>
      <c r="G26" s="9">
        <f t="shared" si="0"/>
      </c>
      <c r="H26" s="9"/>
      <c r="I26" s="12">
        <f t="shared" si="1"/>
      </c>
      <c r="J26" s="12">
        <f t="shared" si="2"/>
      </c>
      <c r="K26" s="34"/>
      <c r="L26" s="35">
        <f t="shared" si="3"/>
      </c>
    </row>
    <row r="27" spans="2:12" ht="17.25">
      <c r="B27" s="43"/>
      <c r="C27" s="40"/>
      <c r="D27" s="31"/>
      <c r="E27" s="32"/>
      <c r="F27" s="33"/>
      <c r="G27" s="9">
        <f>IF(C27="","",IF(C27&gt;0,C27/D27," "))</f>
      </c>
      <c r="H27" s="9"/>
      <c r="I27" s="12">
        <f>IF(SUM(G27,H27)=0,"",G27/H27)</f>
      </c>
      <c r="J27" s="12">
        <f>IF(I27="","",I27/6*2)</f>
      </c>
      <c r="K27" s="34"/>
      <c r="L27" s="41">
        <f t="shared" si="3"/>
      </c>
    </row>
    <row r="28" spans="2:12" ht="17.25">
      <c r="B28" s="37"/>
      <c r="C28" s="12"/>
      <c r="D28" s="31"/>
      <c r="E28" s="31"/>
      <c r="F28" s="33"/>
      <c r="G28" s="9">
        <f t="shared" si="0"/>
      </c>
      <c r="H28" s="9"/>
      <c r="I28" s="12">
        <f t="shared" si="1"/>
      </c>
      <c r="J28" s="12">
        <f t="shared" si="2"/>
      </c>
      <c r="K28" s="34"/>
      <c r="L28" s="35">
        <f t="shared" si="3"/>
      </c>
    </row>
    <row r="29" spans="2:12" ht="17.25">
      <c r="B29" s="37"/>
      <c r="C29" s="12"/>
      <c r="D29" s="31"/>
      <c r="E29" s="31"/>
      <c r="F29" s="33"/>
      <c r="G29" s="9">
        <f t="shared" si="0"/>
      </c>
      <c r="H29" s="9"/>
      <c r="I29" s="12">
        <f t="shared" si="1"/>
      </c>
      <c r="J29" s="12">
        <f t="shared" si="2"/>
      </c>
      <c r="K29" s="34"/>
      <c r="L29" s="35">
        <f t="shared" si="3"/>
      </c>
    </row>
    <row r="30" spans="2:12" ht="17.25">
      <c r="B30" s="37"/>
      <c r="C30" s="12"/>
      <c r="D30" s="31"/>
      <c r="E30" s="31"/>
      <c r="F30" s="33"/>
      <c r="G30" s="9">
        <f t="shared" si="0"/>
      </c>
      <c r="H30" s="9"/>
      <c r="I30" s="12">
        <f t="shared" si="1"/>
      </c>
      <c r="J30" s="12">
        <f t="shared" si="2"/>
      </c>
      <c r="K30" s="34"/>
      <c r="L30" s="35">
        <f t="shared" si="3"/>
      </c>
    </row>
    <row r="31" spans="2:12" ht="18" thickBot="1">
      <c r="B31" s="42"/>
      <c r="C31" s="12"/>
      <c r="D31" s="31"/>
      <c r="E31" s="31"/>
      <c r="F31" s="33"/>
      <c r="G31" s="9">
        <f t="shared" si="0"/>
      </c>
      <c r="H31" s="9"/>
      <c r="I31" s="12">
        <f t="shared" si="1"/>
      </c>
      <c r="J31" s="12">
        <f t="shared" si="2"/>
      </c>
      <c r="K31" s="34"/>
      <c r="L31" s="35">
        <f t="shared" si="3"/>
      </c>
    </row>
    <row r="32" spans="2:12" s="53" customFormat="1" ht="19.5" customHeight="1" thickBot="1">
      <c r="B32" s="73" t="s">
        <v>34</v>
      </c>
      <c r="C32" s="74">
        <f>SUBTOTAL(109,C5:C31)</f>
        <v>18600</v>
      </c>
      <c r="D32" s="75"/>
      <c r="E32" s="76"/>
      <c r="F32" s="74">
        <f>SUBTOTAL(109,F5:F31)</f>
        <v>6350</v>
      </c>
      <c r="G32" s="77">
        <f>SUBTOTAL(109,G5:G31)</f>
        <v>35000</v>
      </c>
      <c r="H32" s="77"/>
      <c r="I32" s="74">
        <f>SUBTOTAL(109,I5:I31)</f>
        <v>280</v>
      </c>
      <c r="J32" s="74">
        <f>SUBTOTAL(109,J5:J31)</f>
        <v>93.33333333333334</v>
      </c>
      <c r="K32" s="78">
        <f>SUBTOTAL(109,K5:K31)</f>
        <v>6350</v>
      </c>
      <c r="L32" s="79">
        <f>SUBTOTAL(109,L5:L31)</f>
        <v>11400</v>
      </c>
    </row>
    <row r="33" spans="1:2" ht="6" customHeight="1" thickBot="1">
      <c r="A33" s="54"/>
      <c r="B33" s="80"/>
    </row>
    <row r="34" spans="1:12" ht="15.75" customHeight="1">
      <c r="A34" s="55"/>
      <c r="B34" s="113" t="s">
        <v>29</v>
      </c>
      <c r="C34" s="113"/>
      <c r="E34" s="19" t="s">
        <v>13</v>
      </c>
      <c r="I34" s="104" t="s">
        <v>48</v>
      </c>
      <c r="J34" s="105"/>
      <c r="K34" s="106"/>
      <c r="L34" s="101">
        <f>L32+J32</f>
        <v>11493.333333333334</v>
      </c>
    </row>
    <row r="35" spans="1:12" ht="19.5" customHeight="1">
      <c r="A35" s="55"/>
      <c r="B35" s="113"/>
      <c r="C35" s="113"/>
      <c r="E35" s="19" t="s">
        <v>16</v>
      </c>
      <c r="I35" s="107"/>
      <c r="J35" s="108"/>
      <c r="K35" s="109"/>
      <c r="L35" s="102"/>
    </row>
    <row r="36" spans="2:12" ht="19.5" customHeight="1">
      <c r="B36" s="113"/>
      <c r="C36" s="113"/>
      <c r="E36" s="19" t="s">
        <v>14</v>
      </c>
      <c r="I36" s="107"/>
      <c r="J36" s="108"/>
      <c r="K36" s="109"/>
      <c r="L36" s="102"/>
    </row>
    <row r="37" spans="2:12" ht="16.5" customHeight="1" thickBot="1">
      <c r="B37" s="113"/>
      <c r="C37" s="113"/>
      <c r="E37" s="19" t="s">
        <v>15</v>
      </c>
      <c r="I37" s="110"/>
      <c r="J37" s="111"/>
      <c r="K37" s="112"/>
      <c r="L37" s="103"/>
    </row>
    <row r="38" spans="9:12" ht="6" customHeight="1">
      <c r="I38" s="81"/>
      <c r="J38" s="81"/>
      <c r="K38" s="81"/>
      <c r="L38" s="81"/>
    </row>
  </sheetData>
  <sheetProtection/>
  <mergeCells count="3">
    <mergeCell ref="L34:L37"/>
    <mergeCell ref="I34:K37"/>
    <mergeCell ref="B34:C37"/>
  </mergeCells>
  <dataValidations count="1">
    <dataValidation type="list" allowBlank="1" showInputMessage="1" showErrorMessage="1" sqref="E5:E31">
      <formula1>$E$35:$E$37</formula1>
    </dataValidation>
  </dataValidations>
  <printOptions/>
  <pageMargins left="0.25" right="0.25" top="0.25" bottom="0.25" header="0.25" footer="0.25"/>
  <pageSetup fitToHeight="0" fitToWidth="1" horizontalDpi="600" verticalDpi="600" orientation="landscape" scale="63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Trotter, Brandie</dc:creator>
  <cp:keywords/>
  <dc:description/>
  <cp:lastModifiedBy>Richardson, Laura</cp:lastModifiedBy>
  <cp:lastPrinted>2022-06-07T15:16:14Z</cp:lastPrinted>
  <dcterms:created xsi:type="dcterms:W3CDTF">2017-11-13T17:14:52Z</dcterms:created>
  <dcterms:modified xsi:type="dcterms:W3CDTF">2023-07-11T15:15:03Z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0x01010026CF9635D1A948488044649217D296B2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  <property fmtid="{D5CDD505-2E9C-101B-9397-08002B2CF9AE}" pid="5" name="Show on Home Page">
    <vt:lpwstr>0</vt:lpwstr>
  </property>
  <property fmtid="{D5CDD505-2E9C-101B-9397-08002B2CF9AE}" pid="6" name="Office">
    <vt:lpwstr>6;#OLAR;#4;#IACUC</vt:lpwstr>
  </property>
  <property fmtid="{D5CDD505-2E9C-101B-9397-08002B2CF9AE}" pid="7" name="Show in All Documents">
    <vt:lpwstr>0</vt:lpwstr>
  </property>
  <property fmtid="{D5CDD505-2E9C-101B-9397-08002B2CF9AE}" pid="8" name="Intranet">
    <vt:lpwstr>0</vt:lpwstr>
  </property>
  <property fmtid="{D5CDD505-2E9C-101B-9397-08002B2CF9AE}" pid="9" name="Weight">
    <vt:lpwstr/>
  </property>
</Properties>
</file>