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lucdenver-my.sharepoint.com/personal/meggan_schmidt_cuanschutz_edu/Documents/"/>
    </mc:Choice>
  </mc:AlternateContent>
  <xr:revisionPtr revIDLastSave="0" documentId="8_{B6D49DDB-41C2-4D0C-A91C-0ED29661333A}" xr6:coauthVersionLast="47" xr6:coauthVersionMax="47" xr10:uidLastSave="{00000000-0000-0000-0000-000000000000}"/>
  <bookViews>
    <workbookView xWindow="28680" yWindow="30" windowWidth="29040" windowHeight="15840" tabRatio="643" activeTab="2" xr2:uid="{00000000-000D-0000-FFFF-FFFF00000000}"/>
  </bookViews>
  <sheets>
    <sheet name="Study Calendar" sheetId="7" r:id="rId1"/>
    <sheet name="Default Values &amp; Summary Page" sheetId="4" r:id="rId2"/>
    <sheet name="Fixed Costs" sheetId="1" r:id="rId3"/>
    <sheet name="Variable Costs" sheetId="3" r:id="rId4"/>
  </sheets>
  <definedNames>
    <definedName name="_xlnm._FilterDatabase" localSheetId="1" hidden="1">'Default Values &amp; Summary Page'!$E$24:$E$24</definedName>
    <definedName name="_xlnm._FilterDatabase" localSheetId="2" hidden="1">'Fixed Costs'!$B$23:$D$25</definedName>
    <definedName name="Cost_SF">'Variable Costs'!$K$106</definedName>
    <definedName name="Ct_enrolled">'Default Values &amp; Summary Page'!$E$24</definedName>
    <definedName name="Ct_SF">'Default Values &amp; Summary Page'!$E$26</definedName>
    <definedName name="FA_all_visits" localSheetId="0">'Study Calendar'!#REF!</definedName>
    <definedName name="FA_all_visits">'Variable Costs'!$AL$103</definedName>
    <definedName name="FA_annual">'Fixed Costs'!$E$118</definedName>
    <definedName name="FA_closeout">'Fixed Costs'!$E$74</definedName>
    <definedName name="FA_screening_visit" localSheetId="0">'Study Calendar'!#REF!</definedName>
    <definedName name="FA_screening_visit">'Variable Costs'!$K$103</definedName>
    <definedName name="FA_SF">'Variable Costs'!$K$107</definedName>
    <definedName name="FA_startup">'Fixed Costs'!$E$59</definedName>
    <definedName name="hourlyRateBiostats">'Default Values &amp; Summary Page'!$E$18</definedName>
    <definedName name="hourlyRateBUCoordinator">'Default Values &amp; Summary Page'!$E$15</definedName>
    <definedName name="hourlyRateCoordinator">'Default Values &amp; Summary Page'!$E$14</definedName>
    <definedName name="hourlyRatePI">'Default Values &amp; Summary Page'!$E$11</definedName>
    <definedName name="hourlyRateRegCoordinator">'Default Values &amp; Summary Page'!$E$16</definedName>
    <definedName name="hourlyRateResMgr">'Default Values &amp; Summary Page'!$E$17</definedName>
    <definedName name="hourlyRateSub1">'Default Values &amp; Summary Page'!$E$12</definedName>
    <definedName name="hourlyRateSub2">'Default Values &amp; Summary Page'!$E$13</definedName>
    <definedName name="overhead_rate">'Default Values &amp; Summary Page'!$E$23</definedName>
    <definedName name="_xlnm.Print_Area" localSheetId="0">'Study Calendar'!$A$4:$J$43</definedName>
    <definedName name="StudyDuration">'Default Values &amp; Summary Page'!$E$22</definedName>
    <definedName name="StudyTotalCost">'Default Values &amp; Summary Page'!$E$48</definedName>
    <definedName name="StudyTotalFunding">'Default Values &amp; Summary Page'!$C$33</definedName>
    <definedName name="Subtotal_all_visits" localSheetId="0">'Study Calendar'!#REF!</definedName>
    <definedName name="Subtotal_all_visits">'Variable Costs'!$AL$102</definedName>
    <definedName name="Subtotal_annual">'Fixed Costs'!$E$117</definedName>
    <definedName name="Subtotal_closeout">'Fixed Costs'!$E$73</definedName>
    <definedName name="Subtotal_screening_visit" localSheetId="0">'Study Calendar'!#REF!</definedName>
    <definedName name="Subtotal_screening_visit">'Variable Costs'!$K$102</definedName>
    <definedName name="Subtotal_startup">'Fixed Costs'!$E$58</definedName>
    <definedName name="Total_Funding_Available">'Default Values &amp; Summary Page'!$C$33</definedName>
    <definedName name="Z_9B6AAEBB_2282_4991_B507_901B5928E0FE_.wvu.FilterData" localSheetId="2" hidden="1">'Fixed Costs'!$B$23:$D$25</definedName>
    <definedName name="Z_9B6AAEBB_2282_4991_B507_901B5928E0FE_.wvu.PrintArea" localSheetId="2" hidden="1">'Fixed Costs'!$B$1:$E$60</definedName>
    <definedName name="Z_9B6AAEBB_2282_4991_B507_901B5928E0FE_.wvu.PrintTitles" localSheetId="2" hidden="1">'Fixed Costs'!#REF!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8" i="3" l="1"/>
  <c r="AL9" i="3"/>
  <c r="AL11" i="3"/>
  <c r="AL12" i="3"/>
  <c r="AL13" i="3"/>
  <c r="AL14" i="3"/>
  <c r="AL16" i="3"/>
  <c r="AL19" i="3"/>
  <c r="AL24" i="3"/>
  <c r="AL29" i="3"/>
  <c r="AL34" i="3"/>
  <c r="AL39" i="3"/>
  <c r="AL40" i="3"/>
  <c r="AL41" i="3"/>
  <c r="AL42" i="3"/>
  <c r="AL44" i="3"/>
  <c r="AL49" i="3"/>
  <c r="AL76" i="3"/>
  <c r="AL79" i="3"/>
  <c r="AL84" i="3"/>
  <c r="AL89" i="3"/>
  <c r="AL94" i="3"/>
  <c r="AL99" i="3"/>
  <c r="K75" i="3"/>
  <c r="K74" i="3"/>
  <c r="K73" i="3"/>
  <c r="K72" i="3"/>
  <c r="K71" i="3"/>
  <c r="K70" i="3"/>
  <c r="K69" i="3"/>
  <c r="K68" i="3"/>
  <c r="K67" i="3"/>
  <c r="K66" i="3"/>
  <c r="K65" i="3"/>
  <c r="E41" i="1"/>
  <c r="G75" i="3"/>
  <c r="W75" i="3"/>
  <c r="G74" i="3"/>
  <c r="W74" i="3"/>
  <c r="S22" i="3"/>
  <c r="S21" i="3"/>
  <c r="S20" i="3"/>
  <c r="Q22" i="3"/>
  <c r="AI22" i="3"/>
  <c r="Q21" i="3"/>
  <c r="AI21" i="3"/>
  <c r="Q20" i="3"/>
  <c r="U98" i="3"/>
  <c r="U22" i="3"/>
  <c r="U21" i="3"/>
  <c r="U20" i="3"/>
  <c r="AK75" i="3"/>
  <c r="AL75" i="3"/>
  <c r="AI20" i="3"/>
  <c r="AK74" i="3"/>
  <c r="AL74" i="3"/>
  <c r="G66" i="3"/>
  <c r="G67" i="3"/>
  <c r="G68" i="3"/>
  <c r="G69" i="3"/>
  <c r="G70" i="3"/>
  <c r="G71" i="3"/>
  <c r="G72" i="3"/>
  <c r="G96" i="3"/>
  <c r="G97" i="3"/>
  <c r="W70" i="3"/>
  <c r="AK70" i="3"/>
  <c r="W67" i="3"/>
  <c r="AK67" i="3"/>
  <c r="W69" i="3"/>
  <c r="AK69" i="3"/>
  <c r="W66" i="3"/>
  <c r="AK66" i="3"/>
  <c r="AK72" i="3"/>
  <c r="W72" i="3"/>
  <c r="AK71" i="3"/>
  <c r="W71" i="3"/>
  <c r="AK68" i="3"/>
  <c r="W68" i="3"/>
  <c r="AL66" i="3"/>
  <c r="AL67" i="3"/>
  <c r="AL69" i="3"/>
  <c r="AL70" i="3"/>
  <c r="AL68" i="3"/>
  <c r="AL71" i="3"/>
  <c r="AL72" i="3"/>
  <c r="E115" i="1"/>
  <c r="G91" i="3"/>
  <c r="K91" i="3"/>
  <c r="AL91" i="3"/>
  <c r="G90" i="3"/>
  <c r="K90" i="3"/>
  <c r="AL90" i="3"/>
  <c r="G86" i="3"/>
  <c r="K86" i="3"/>
  <c r="AL86" i="3"/>
  <c r="G85" i="3"/>
  <c r="K85" i="3"/>
  <c r="AL85" i="3"/>
  <c r="G81" i="3"/>
  <c r="K81" i="3"/>
  <c r="AL81" i="3"/>
  <c r="G82" i="3"/>
  <c r="K82" i="3"/>
  <c r="AL82" i="3"/>
  <c r="G73" i="3"/>
  <c r="G61" i="3"/>
  <c r="K61" i="3"/>
  <c r="AL61" i="3"/>
  <c r="G60" i="3"/>
  <c r="K60" i="3"/>
  <c r="AL60" i="3"/>
  <c r="G56" i="3"/>
  <c r="K56" i="3"/>
  <c r="AL56" i="3"/>
  <c r="G55" i="3"/>
  <c r="K55" i="3"/>
  <c r="AL55" i="3"/>
  <c r="G51" i="3"/>
  <c r="K51" i="3"/>
  <c r="AL51" i="3"/>
  <c r="G52" i="3"/>
  <c r="K52" i="3"/>
  <c r="AL52" i="3"/>
  <c r="G45" i="3"/>
  <c r="K45" i="3"/>
  <c r="AL45" i="3"/>
  <c r="G46" i="3"/>
  <c r="K46" i="3"/>
  <c r="AL46" i="3"/>
  <c r="G35" i="3"/>
  <c r="K35" i="3"/>
  <c r="AL35" i="3"/>
  <c r="G36" i="3"/>
  <c r="K36" i="3"/>
  <c r="AL36" i="3"/>
  <c r="G30" i="3"/>
  <c r="G31" i="3"/>
  <c r="K31" i="3"/>
  <c r="AL31" i="3"/>
  <c r="G25" i="3"/>
  <c r="K25" i="3"/>
  <c r="AL25" i="3"/>
  <c r="G26" i="3"/>
  <c r="K26" i="3"/>
  <c r="AL26" i="3"/>
  <c r="G21" i="3"/>
  <c r="G20" i="3"/>
  <c r="G13" i="3"/>
  <c r="K30" i="3"/>
  <c r="M30" i="3"/>
  <c r="AG30" i="3"/>
  <c r="U30" i="3"/>
  <c r="AE30" i="3"/>
  <c r="S30" i="3"/>
  <c r="AC30" i="3"/>
  <c r="Q30" i="3"/>
  <c r="AI30" i="3"/>
  <c r="AA30" i="3"/>
  <c r="O30" i="3"/>
  <c r="AK73" i="3"/>
  <c r="W73" i="3"/>
  <c r="Y30" i="3"/>
  <c r="W20" i="3"/>
  <c r="W21" i="3"/>
  <c r="Y21" i="3"/>
  <c r="K21" i="3"/>
  <c r="AK21" i="3"/>
  <c r="Y20" i="3"/>
  <c r="K20" i="3"/>
  <c r="AK20" i="3"/>
  <c r="B1" i="4"/>
  <c r="B2" i="4"/>
  <c r="G23" i="3"/>
  <c r="G22" i="3"/>
  <c r="W22" i="3"/>
  <c r="G18" i="3"/>
  <c r="G17" i="3"/>
  <c r="G15" i="3"/>
  <c r="G12" i="3"/>
  <c r="G10" i="3"/>
  <c r="G7" i="3"/>
  <c r="G78" i="3"/>
  <c r="K78" i="3"/>
  <c r="AL78" i="3"/>
  <c r="B26" i="1"/>
  <c r="AL30" i="3"/>
  <c r="AL20" i="3"/>
  <c r="AL73" i="3"/>
  <c r="AL21" i="3"/>
  <c r="Y22" i="3"/>
  <c r="K22" i="3"/>
  <c r="AK22" i="3"/>
  <c r="K7" i="3"/>
  <c r="AL7" i="3"/>
  <c r="E32" i="1"/>
  <c r="A107" i="3"/>
  <c r="G42" i="3"/>
  <c r="G43" i="3"/>
  <c r="G44" i="3"/>
  <c r="G11" i="3"/>
  <c r="G16" i="3"/>
  <c r="G19" i="3"/>
  <c r="G24" i="3"/>
  <c r="G27" i="3"/>
  <c r="G28" i="3"/>
  <c r="G29" i="3"/>
  <c r="G32" i="3"/>
  <c r="G33" i="3"/>
  <c r="G34" i="3"/>
  <c r="G37" i="3"/>
  <c r="G38" i="3"/>
  <c r="G39" i="3"/>
  <c r="G40" i="3"/>
  <c r="G41" i="3"/>
  <c r="G47" i="3"/>
  <c r="G48" i="3"/>
  <c r="G49" i="3"/>
  <c r="G50" i="3"/>
  <c r="G53" i="3"/>
  <c r="G54" i="3"/>
  <c r="G57" i="3"/>
  <c r="G58" i="3"/>
  <c r="G59" i="3"/>
  <c r="G62" i="3"/>
  <c r="G63" i="3"/>
  <c r="G64" i="3"/>
  <c r="G65" i="3"/>
  <c r="G77" i="3"/>
  <c r="G79" i="3"/>
  <c r="G80" i="3"/>
  <c r="G83" i="3"/>
  <c r="G84" i="3"/>
  <c r="G87" i="3"/>
  <c r="G88" i="3"/>
  <c r="G89" i="3"/>
  <c r="G92" i="3"/>
  <c r="G93" i="3"/>
  <c r="G95" i="3"/>
  <c r="AL22" i="3"/>
  <c r="Q98" i="3"/>
  <c r="AC98" i="3"/>
  <c r="O98" i="3"/>
  <c r="AA98" i="3"/>
  <c r="M98" i="3"/>
  <c r="S98" i="3"/>
  <c r="K98" i="3"/>
  <c r="W65" i="3"/>
  <c r="AK65" i="3"/>
  <c r="Y98" i="3"/>
  <c r="W98" i="3"/>
  <c r="AK98" i="3"/>
  <c r="B5" i="4"/>
  <c r="B4" i="4"/>
  <c r="B3" i="4"/>
  <c r="AL65" i="3"/>
  <c r="AE98" i="3"/>
  <c r="AL98" i="3"/>
  <c r="AG98" i="3"/>
  <c r="AI98" i="3"/>
  <c r="D118" i="1"/>
  <c r="E118" i="1"/>
  <c r="D74" i="1"/>
  <c r="D59" i="1"/>
  <c r="E26" i="4"/>
  <c r="C45" i="4"/>
  <c r="K10" i="3"/>
  <c r="AL10" i="3"/>
  <c r="K93" i="3"/>
  <c r="AL93" i="3"/>
  <c r="K92" i="3"/>
  <c r="AL92" i="3"/>
  <c r="K23" i="3"/>
  <c r="AL23" i="3"/>
  <c r="K80" i="3"/>
  <c r="AL80" i="3"/>
  <c r="K83" i="3"/>
  <c r="AL83" i="3"/>
  <c r="K87" i="3"/>
  <c r="AL87" i="3"/>
  <c r="K88" i="3"/>
  <c r="AL88" i="3"/>
  <c r="K15" i="3"/>
  <c r="AL15" i="3"/>
  <c r="K17" i="3"/>
  <c r="AL17" i="3"/>
  <c r="K18" i="3"/>
  <c r="AL18" i="3"/>
  <c r="K27" i="3"/>
  <c r="AL27" i="3"/>
  <c r="K28" i="3"/>
  <c r="AL28" i="3"/>
  <c r="K32" i="3"/>
  <c r="AL32" i="3"/>
  <c r="K33" i="3"/>
  <c r="AL33" i="3"/>
  <c r="K37" i="3"/>
  <c r="AL37" i="3"/>
  <c r="K38" i="3"/>
  <c r="AL38" i="3"/>
  <c r="K43" i="3"/>
  <c r="AL43" i="3"/>
  <c r="K47" i="3"/>
  <c r="AL47" i="3"/>
  <c r="K48" i="3"/>
  <c r="AL48" i="3"/>
  <c r="K50" i="3"/>
  <c r="AL50" i="3"/>
  <c r="K53" i="3"/>
  <c r="AL53" i="3"/>
  <c r="K54" i="3"/>
  <c r="AL54" i="3"/>
  <c r="K57" i="3"/>
  <c r="AL57" i="3"/>
  <c r="K58" i="3"/>
  <c r="AL58" i="3"/>
  <c r="K59" i="3"/>
  <c r="AL59" i="3"/>
  <c r="K62" i="3"/>
  <c r="AL62" i="3"/>
  <c r="K63" i="3"/>
  <c r="AL63" i="3"/>
  <c r="K64" i="3"/>
  <c r="AL64" i="3"/>
  <c r="K77" i="3"/>
  <c r="AL77" i="3"/>
  <c r="A2" i="4"/>
  <c r="A3" i="4"/>
  <c r="A4" i="4"/>
  <c r="A5" i="4"/>
  <c r="A1" i="4"/>
  <c r="A103" i="3"/>
  <c r="E11" i="4"/>
  <c r="E5" i="1"/>
  <c r="E9" i="1"/>
  <c r="AE96" i="3"/>
  <c r="AG95" i="3"/>
  <c r="S95" i="3"/>
  <c r="M95" i="3"/>
  <c r="Q95" i="3"/>
  <c r="U95" i="3"/>
  <c r="E8" i="1"/>
  <c r="AC96" i="3"/>
  <c r="AE95" i="3"/>
  <c r="O95" i="3"/>
  <c r="AI96" i="3"/>
  <c r="AA96" i="3"/>
  <c r="AC95" i="3"/>
  <c r="Q96" i="3"/>
  <c r="AG96" i="3"/>
  <c r="AI95" i="3"/>
  <c r="AA95" i="3"/>
  <c r="S96" i="3"/>
  <c r="M96" i="3"/>
  <c r="O96" i="3"/>
  <c r="U96" i="3"/>
  <c r="AK96" i="3"/>
  <c r="K96" i="3"/>
  <c r="W96" i="3"/>
  <c r="Y96" i="3"/>
  <c r="E100" i="1"/>
  <c r="E99" i="1"/>
  <c r="K107" i="3"/>
  <c r="AK95" i="3"/>
  <c r="K95" i="3"/>
  <c r="Y95" i="3"/>
  <c r="W95" i="3"/>
  <c r="E98" i="1"/>
  <c r="E102" i="1"/>
  <c r="E16" i="1"/>
  <c r="E15" i="1"/>
  <c r="E44" i="1"/>
  <c r="E97" i="1"/>
  <c r="E63" i="1"/>
  <c r="E103" i="1"/>
  <c r="E17" i="1"/>
  <c r="E95" i="1"/>
  <c r="E104" i="1"/>
  <c r="E24" i="1"/>
  <c r="E96" i="1"/>
  <c r="E101" i="1"/>
  <c r="AL96" i="3"/>
  <c r="AL95" i="3"/>
  <c r="E106" i="1"/>
  <c r="D45" i="4"/>
  <c r="E45" i="4"/>
  <c r="B25" i="1"/>
  <c r="C33" i="4"/>
  <c r="E31" i="1"/>
  <c r="E34" i="1"/>
  <c r="E13" i="4"/>
  <c r="E12" i="4"/>
  <c r="E14" i="4"/>
  <c r="E15" i="4"/>
  <c r="E16" i="4"/>
  <c r="E81" i="1"/>
  <c r="E17" i="4"/>
  <c r="E18" i="1"/>
  <c r="E21" i="1"/>
  <c r="AI97" i="3"/>
  <c r="AA97" i="3"/>
  <c r="S97" i="3"/>
  <c r="M97" i="3"/>
  <c r="O97" i="3"/>
  <c r="AG97" i="3"/>
  <c r="E46" i="1"/>
  <c r="AE97" i="3"/>
  <c r="U97" i="3"/>
  <c r="AC97" i="3"/>
  <c r="Q97" i="3"/>
  <c r="W97" i="3"/>
  <c r="AK97" i="3"/>
  <c r="K97" i="3"/>
  <c r="Y97" i="3"/>
  <c r="E6" i="1"/>
  <c r="E89" i="1"/>
  <c r="E47" i="1"/>
  <c r="E85" i="1"/>
  <c r="E64" i="1"/>
  <c r="E25" i="1"/>
  <c r="E84" i="1"/>
  <c r="E7" i="1"/>
  <c r="E87" i="1"/>
  <c r="E83" i="1"/>
  <c r="E79" i="1"/>
  <c r="E45" i="1"/>
  <c r="E10" i="1"/>
  <c r="E90" i="1"/>
  <c r="E86" i="1"/>
  <c r="E82" i="1"/>
  <c r="E65" i="1"/>
  <c r="E26" i="1"/>
  <c r="E88" i="1"/>
  <c r="E80" i="1"/>
  <c r="Q102" i="3"/>
  <c r="Q103" i="3"/>
  <c r="Q104" i="3"/>
  <c r="U102" i="3"/>
  <c r="U103" i="3"/>
  <c r="U104" i="3"/>
  <c r="O102" i="3"/>
  <c r="O103" i="3"/>
  <c r="O104" i="3"/>
  <c r="E28" i="1"/>
  <c r="AL97" i="3"/>
  <c r="AA102" i="3"/>
  <c r="AA103" i="3"/>
  <c r="AA104" i="3"/>
  <c r="AG102" i="3"/>
  <c r="AG103" i="3"/>
  <c r="AG104" i="3"/>
  <c r="AI102" i="3"/>
  <c r="AI103" i="3"/>
  <c r="AI104" i="3"/>
  <c r="AC102" i="3"/>
  <c r="AC103" i="3"/>
  <c r="AC104" i="3"/>
  <c r="AE102" i="3"/>
  <c r="AE103" i="3"/>
  <c r="AE104" i="3"/>
  <c r="M102" i="3"/>
  <c r="M103" i="3"/>
  <c r="M104" i="3"/>
  <c r="S102" i="3"/>
  <c r="S103" i="3"/>
  <c r="S104" i="3"/>
  <c r="E56" i="1"/>
  <c r="E71" i="1"/>
  <c r="E73" i="1"/>
  <c r="E74" i="1"/>
  <c r="E92" i="1"/>
  <c r="E117" i="1"/>
  <c r="E12" i="1"/>
  <c r="K102" i="3"/>
  <c r="D28" i="1"/>
  <c r="D71" i="1"/>
  <c r="D56" i="1"/>
  <c r="B45" i="1"/>
  <c r="B64" i="1"/>
  <c r="B46" i="1"/>
  <c r="B65" i="1"/>
  <c r="B24" i="1"/>
  <c r="B44" i="1"/>
  <c r="B63" i="1"/>
  <c r="AM100" i="3"/>
  <c r="E58" i="1"/>
  <c r="C39" i="4"/>
  <c r="K103" i="3"/>
  <c r="C40" i="4"/>
  <c r="Y102" i="3"/>
  <c r="E59" i="1"/>
  <c r="K104" i="3"/>
  <c r="C41" i="4"/>
  <c r="Y103" i="3"/>
  <c r="Y104" i="3"/>
  <c r="AK102" i="3"/>
  <c r="W102" i="3"/>
  <c r="D40" i="4"/>
  <c r="E40" i="4"/>
  <c r="AL102" i="3"/>
  <c r="C44" i="4"/>
  <c r="C42" i="4"/>
  <c r="D41" i="4"/>
  <c r="E41" i="4"/>
  <c r="AK103" i="3"/>
  <c r="AK104" i="3"/>
  <c r="W103" i="3"/>
  <c r="W104" i="3"/>
  <c r="AL104" i="3"/>
  <c r="AL103" i="3"/>
  <c r="D44" i="4"/>
  <c r="D46" i="4"/>
  <c r="C46" i="4"/>
  <c r="D39" i="4"/>
  <c r="E44" i="4"/>
  <c r="D42" i="4"/>
  <c r="E42" i="4"/>
  <c r="E39" i="4"/>
  <c r="C48" i="4"/>
  <c r="E46" i="4"/>
  <c r="E48" i="4"/>
  <c r="C53" i="4"/>
  <c r="D48" i="4"/>
  <c r="E4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Newman, Heike</author>
  </authors>
  <commentList>
    <comment ref="B3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Newman, Heike:</t>
        </r>
        <r>
          <rPr>
            <sz val="9"/>
            <color indexed="81"/>
            <rFont val="Tahoma"/>
            <family val="2"/>
          </rPr>
          <t xml:space="preserve">
includes reg package, training, supplies and close out on fixed costs &amp; F&amp;A
</t>
        </r>
      </text>
    </comment>
    <comment ref="B4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Newman, Heike:</t>
        </r>
        <r>
          <rPr>
            <sz val="9"/>
            <color indexed="81"/>
            <rFont val="Tahoma"/>
            <family val="2"/>
          </rPr>
          <t xml:space="preserve">
cost of a SF=cost of entire screening visit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Newman, Heike</author>
  </authors>
  <commentList>
    <comment ref="B2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Newman, Heike:</t>
        </r>
        <r>
          <rPr>
            <sz val="9"/>
            <color indexed="81"/>
            <rFont val="Tahoma"/>
            <family val="2"/>
          </rPr>
          <t xml:space="preserve">
this also needs to cover the time for FDA communication, IND/IDE requests, UCH
-RSS, CHCO etc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Newman, Heike</author>
  </authors>
  <commentList>
    <comment ref="B97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Newman, Heike:</t>
        </r>
        <r>
          <rPr>
            <sz val="9"/>
            <color indexed="81"/>
            <rFont val="Tahoma"/>
            <charset val="1"/>
          </rPr>
          <t xml:space="preserve">
I multiplied the actual time for the visit by 2 to account for sscheduling, prep and closeout and data entry for each visit</t>
        </r>
      </text>
    </comment>
    <comment ref="K106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Newman, Heike:</t>
        </r>
        <r>
          <rPr>
            <sz val="9"/>
            <color indexed="81"/>
            <rFont val="Tahoma"/>
            <charset val="1"/>
          </rPr>
          <t xml:space="preserve">
need to decide if this is sufficient.   Not sure what could make a subject ineligible after consenting</t>
        </r>
      </text>
    </comment>
  </commentList>
</comments>
</file>

<file path=xl/sharedStrings.xml><?xml version="1.0" encoding="utf-8"?>
<sst xmlns="http://schemas.openxmlformats.org/spreadsheetml/2006/main" count="360" uniqueCount="253">
  <si>
    <t xml:space="preserve"> </t>
  </si>
  <si>
    <t>Principal Investigator</t>
  </si>
  <si>
    <t>Study Personnel</t>
  </si>
  <si>
    <t xml:space="preserve">Other </t>
  </si>
  <si>
    <t>Study Coordinator</t>
  </si>
  <si>
    <t>Hours</t>
  </si>
  <si>
    <t>Cost</t>
  </si>
  <si>
    <t>Training, Setup and Study Initiation</t>
  </si>
  <si>
    <t>Regulatory Package Preparation Total</t>
  </si>
  <si>
    <t>Document Storage Fees</t>
  </si>
  <si>
    <t>Study Closeout</t>
  </si>
  <si>
    <t>Overhead (F&amp;A)</t>
  </si>
  <si>
    <t>Study Closeout Costs Total</t>
  </si>
  <si>
    <t>IRB/Ethics Committee Correspondence</t>
  </si>
  <si>
    <t>Teleconferences</t>
  </si>
  <si>
    <t>Sponsor Correspondence</t>
  </si>
  <si>
    <t>n/a</t>
  </si>
  <si>
    <t>Total Costs for Study</t>
  </si>
  <si>
    <t>Coordinate/Attend Monitoring Visits</t>
  </si>
  <si>
    <t>Total PI Cost for Annual Activities</t>
  </si>
  <si>
    <t>Overhead</t>
  </si>
  <si>
    <t>Guidelines</t>
  </si>
  <si>
    <t>Fill in the following Study Parameters</t>
  </si>
  <si>
    <t>Step 3:</t>
  </si>
  <si>
    <t>Names (last name, first name)</t>
  </si>
  <si>
    <t>Attend Monitoring Visits</t>
  </si>
  <si>
    <t>SUBTOTAL - ONGOING ANNUAL COSTS</t>
  </si>
  <si>
    <t>Supplies and Materials Costs Total</t>
  </si>
  <si>
    <t>Pharmacy Fees</t>
  </si>
  <si>
    <t xml:space="preserve">        item:</t>
  </si>
  <si>
    <t xml:space="preserve">       item:</t>
  </si>
  <si>
    <t>Supplies, Materials &amp; Services</t>
  </si>
  <si>
    <t>Pre-Study Preparation Costs</t>
  </si>
  <si>
    <t>QA / Internal Oversight</t>
  </si>
  <si>
    <t>Quality Assurance Costs Total</t>
  </si>
  <si>
    <t xml:space="preserve">Quantity/ frequency </t>
  </si>
  <si>
    <t>List supplies/materials needed for the study that will NOT by provided by the sponsor. Ex. Equipment  service that will be subcontracted</t>
  </si>
  <si>
    <t xml:space="preserve">Other Costs </t>
  </si>
  <si>
    <t>Training, Setup &amp; Initiation Total</t>
  </si>
  <si>
    <t xml:space="preserve">Other Costs Total </t>
  </si>
  <si>
    <t>Activities and Events</t>
  </si>
  <si>
    <t>Start-Up Costs</t>
  </si>
  <si>
    <t xml:space="preserve">Fees Incurred Annually </t>
  </si>
  <si>
    <t xml:space="preserve"> Cost</t>
  </si>
  <si>
    <t>Total Annual Fees</t>
  </si>
  <si>
    <t>Print/ Assemble Study Docs</t>
  </si>
  <si>
    <t>Radiology Protocol Review Fee</t>
  </si>
  <si>
    <t>IRB Initial Review Fee</t>
  </si>
  <si>
    <t>Cost/Unit</t>
  </si>
  <si>
    <t>SAE and Safety Report Reviews</t>
  </si>
  <si>
    <t>IRB/Ethics Committee Continuing Review Packages</t>
  </si>
  <si>
    <t>IRB Continuing Review Fee</t>
  </si>
  <si>
    <t>F&amp;A</t>
  </si>
  <si>
    <t>Fixed Costs Total</t>
  </si>
  <si>
    <t>PI Activities (per year)</t>
  </si>
  <si>
    <t>Annual reports to federal authorities (FDA)</t>
  </si>
  <si>
    <t>Other Review/ Setup fees</t>
  </si>
  <si>
    <t>Regulatory &amp; Local Approval Package Preparations</t>
  </si>
  <si>
    <t>Sub-Total Study Coordinator Cost</t>
  </si>
  <si>
    <t>Other</t>
  </si>
  <si>
    <t>UCH Services</t>
  </si>
  <si>
    <t>CHCO Services</t>
  </si>
  <si>
    <t>PULMONARY DIAGNOSTICS LAB</t>
  </si>
  <si>
    <t>ECHO LAB</t>
  </si>
  <si>
    <t>RADIOLOGY FEES</t>
  </si>
  <si>
    <t>Pre-Study Preparation Costs Total</t>
  </si>
  <si>
    <t>Screen for potential subjects / Chart Reviews</t>
  </si>
  <si>
    <t>PI Financial Review and Plan</t>
  </si>
  <si>
    <t>Unit cost</t>
  </si>
  <si>
    <t>Close Out Costs</t>
  </si>
  <si>
    <t>Total</t>
  </si>
  <si>
    <t xml:space="preserve">SUBTOTAL - STARTUP </t>
  </si>
  <si>
    <t>SUBTOTAL - CLOSEOUT</t>
  </si>
  <si>
    <t xml:space="preserve">1. Startup Costs </t>
  </si>
  <si>
    <t>2. Study Closeout Costs</t>
  </si>
  <si>
    <t xml:space="preserve">3. Annual Costs </t>
  </si>
  <si>
    <t>Annual Costs for entire study duration</t>
  </si>
  <si>
    <t>Radiologist Training fee</t>
  </si>
  <si>
    <t>Pharmacy Protocol Setup/Closeout Fee</t>
  </si>
  <si>
    <t>Pharmacy Protocol Annual Maintenance Fee</t>
  </si>
  <si>
    <t>OTHER UCH SERVICE FEES</t>
  </si>
  <si>
    <t>UCH SIM/ CTO Charge code</t>
  </si>
  <si>
    <t>CPT Code (UPI)</t>
  </si>
  <si>
    <t>Variable Costs Total (all subjects)</t>
  </si>
  <si>
    <t>Actual Cost per subject for entire study</t>
  </si>
  <si>
    <t>Length of Study, in Years (including startup, post-closure activities)</t>
  </si>
  <si>
    <t>CLINICAL LAB</t>
  </si>
  <si>
    <t>OB/GYN</t>
  </si>
  <si>
    <t>DERMATOLOGY</t>
  </si>
  <si>
    <t xml:space="preserve">RMLEI </t>
  </si>
  <si>
    <t>FACILITY FEES</t>
  </si>
  <si>
    <t>Anticipated number of screen-failed subjects</t>
  </si>
  <si>
    <t>Overhead rate for this study</t>
  </si>
  <si>
    <t>Required number of enrolled subjects</t>
  </si>
  <si>
    <t>Variable Costs all Screen failures</t>
  </si>
  <si>
    <t xml:space="preserve">Study Cost Review </t>
  </si>
  <si>
    <t xml:space="preserve">Study Funding Review </t>
  </si>
  <si>
    <t>CTRC Microgrant</t>
  </si>
  <si>
    <t>Other Funding Source(s)</t>
  </si>
  <si>
    <t>Amount</t>
  </si>
  <si>
    <t>Profit / Loss</t>
  </si>
  <si>
    <t>Estimated number subjects to screen</t>
  </si>
  <si>
    <t>Research Mgr</t>
  </si>
  <si>
    <t>Departmental funds</t>
  </si>
  <si>
    <t>Notes</t>
  </si>
  <si>
    <t>sub-I 1</t>
  </si>
  <si>
    <t>sub-I 2</t>
  </si>
  <si>
    <t>Travel to attend study-related conferences</t>
  </si>
  <si>
    <t>Hourly Rate (at 100% effort)</t>
  </si>
  <si>
    <t>NOTE:</t>
  </si>
  <si>
    <t>Study Cost Calculation</t>
  </si>
  <si>
    <t>Variable Costs Total all Enrolled subjects</t>
  </si>
  <si>
    <t>Total Funding Available (incl F&amp;A)</t>
  </si>
  <si>
    <t>UPI fee</t>
  </si>
  <si>
    <t>Study Title</t>
  </si>
  <si>
    <t>Sponsor</t>
  </si>
  <si>
    <t>Protocol #</t>
  </si>
  <si>
    <t>IRB #</t>
  </si>
  <si>
    <t>PI name</t>
  </si>
  <si>
    <t>Other fees</t>
  </si>
  <si>
    <t>Row Totals</t>
  </si>
  <si>
    <t>Step 4:</t>
  </si>
  <si>
    <t>Total Cost</t>
  </si>
  <si>
    <t>CTO Services (Industry-sponsored studies)</t>
  </si>
  <si>
    <t>CTRC Services (Investigator-Initiated, NIH and Foundation-funded studies)</t>
  </si>
  <si>
    <t xml:space="preserve">Sponsor type </t>
  </si>
  <si>
    <t>Health &amp; Wellness Center</t>
  </si>
  <si>
    <t>Funding Source            (PI, CTRC grant etc)</t>
  </si>
  <si>
    <t>Other Research Costs (e.g. patient reimbursement, PI time, coordinator time)</t>
  </si>
  <si>
    <t>Total Salary (base salary+ benefits)</t>
  </si>
  <si>
    <t>F&amp;A is charged on salaries for sponsored projects! Will be included on the next pages</t>
  </si>
  <si>
    <t>Subject travel/ reimbursement</t>
  </si>
  <si>
    <t>Step 2: Create Study Calendar</t>
  </si>
  <si>
    <t>Step 5:</t>
  </si>
  <si>
    <t>Steps 6 &amp; 7: Complete Fixed Costs and Variable Costs Tabs</t>
  </si>
  <si>
    <t>Step 8:</t>
  </si>
  <si>
    <t>Step 9: Study Finance Analysis</t>
  </si>
  <si>
    <t>Step 6: Fixed Costs (Study-Level Costs)</t>
  </si>
  <si>
    <t>SC</t>
  </si>
  <si>
    <t>Mark with "R" each visit where a RESEARCH activity, test or procedure needs to occur. Mark  with "SC" each visit where your protocol will collect data from a Standard of Care procedure. Add visits as needed.</t>
  </si>
  <si>
    <t xml:space="preserve">Coordinator Create Source Docs </t>
  </si>
  <si>
    <t>Coordinator Create Data Management Docs</t>
  </si>
  <si>
    <t>Reg Coordinator</t>
  </si>
  <si>
    <t xml:space="preserve">Data Query Resolution </t>
  </si>
  <si>
    <t>Case Report Form (CRF) Review</t>
  </si>
  <si>
    <t>Provide Study Oversight</t>
  </si>
  <si>
    <t>Document Storage Fees (if annually incurrred)</t>
  </si>
  <si>
    <t>Other University Departments</t>
  </si>
  <si>
    <t>PI Study Logistics Planning</t>
  </si>
  <si>
    <t xml:space="preserve">PI Data Safety Monitoring - Committee/Charter </t>
  </si>
  <si>
    <t>PI Feasibility and Enrollment Potential  Assessment</t>
  </si>
  <si>
    <t>PHARMACY FEES (drug dispensing)</t>
  </si>
  <si>
    <t>Identify Study Team Members, Salaries &amp; Fringe Benefits</t>
  </si>
  <si>
    <t>Step 1: Basic Information about this Study</t>
  </si>
  <si>
    <t>Step 7: Variable Costs (Subject-Level Costs) -- this sheet may need to be copied to describe costs for different treatment arms (call 303-724-1111 for help with this step)</t>
  </si>
  <si>
    <t>TOTAL COST PER VISITS PER PATIENT</t>
  </si>
  <si>
    <t>SUBTOTAL - COST PER VISITS PER PATIENT</t>
  </si>
  <si>
    <t>ESTIMATED COST PER SCREEN FAILURE</t>
  </si>
  <si>
    <t>refers to PI hourly rate</t>
  </si>
  <si>
    <t>refers to Coordinator hourly rate</t>
  </si>
  <si>
    <t>refers to Reg Coordinator hourly rate</t>
  </si>
  <si>
    <t>Biostatistician support/data analysis</t>
  </si>
  <si>
    <t>Research Mgr Operational Review and Plan</t>
  </si>
  <si>
    <t>refers to Research Mgr hourly rate</t>
  </si>
  <si>
    <t>Comments / Guidelines</t>
  </si>
  <si>
    <t>PI time (refers to PI hourly rate)</t>
  </si>
  <si>
    <t>Coordinator &amp; Manager Activities (per year)</t>
  </si>
  <si>
    <t>e.g annotated CRF document detailing type of data and data format; develop data collection tools; determine data archiving plan;</t>
  </si>
  <si>
    <t xml:space="preserve">Maintain regulatory files </t>
  </si>
  <si>
    <t>IRB, FDA, CVs and Licenses, updated study documentation etc</t>
  </si>
  <si>
    <t xml:space="preserve">Create IRB/Ethics Committee Continuing Review Packages </t>
  </si>
  <si>
    <t xml:space="preserve">Sponsor Correspondence </t>
  </si>
  <si>
    <t xml:space="preserve">IRB Amendments </t>
  </si>
  <si>
    <t xml:space="preserve">SAE and Safety Report processing </t>
  </si>
  <si>
    <t xml:space="preserve">Annual reports to federal authorities </t>
  </si>
  <si>
    <t>Train research team on protocol and research procedures</t>
  </si>
  <si>
    <t>Research Manager</t>
  </si>
  <si>
    <t>Setup financial tracking system (receivables, payments received etc)</t>
  </si>
  <si>
    <t>At least annually</t>
  </si>
  <si>
    <t>Reportable events, changes in staffing etc</t>
  </si>
  <si>
    <t>Enrollment status, progress reports etc</t>
  </si>
  <si>
    <t>Internal and external reports</t>
  </si>
  <si>
    <t>Primarily signing off on documentation created by Reg Coordinator</t>
  </si>
  <si>
    <t>Assume 1 hr per visit</t>
  </si>
  <si>
    <t xml:space="preserve">How much financial support do you have, where do you plan to get more? </t>
  </si>
  <si>
    <t>Do you have the staff to conduct the planned study and the required procedures?</t>
  </si>
  <si>
    <t>Worksheets to collect the initial observations</t>
  </si>
  <si>
    <t>Database with the data points used in statistical analysis</t>
  </si>
  <si>
    <t>Worksheets, questionnaires etc</t>
  </si>
  <si>
    <t>Collaborate with Reg Coordinator</t>
  </si>
  <si>
    <t>Pharmacy Compounding Fee (if applicable)</t>
  </si>
  <si>
    <t>Schedule time for research team members &amp; PI to meet with study monitor, schedule conference room, meet with monitor</t>
  </si>
  <si>
    <t>Financial tasks (invoices, payments)</t>
  </si>
  <si>
    <t>Create invoices to sponsor, approve invoices received, initiate payment of bills</t>
  </si>
  <si>
    <t>IRB Amendments/Consent changes</t>
  </si>
  <si>
    <t>estimate; fee depends on which  IRB is used</t>
  </si>
  <si>
    <t>Back Up Coordinator</t>
  </si>
  <si>
    <t>Where and how will study be conducted</t>
  </si>
  <si>
    <t>Select members, develop plan, procedures and documentation to use</t>
  </si>
  <si>
    <t>Also covers time for FDA communication, IND/IDE requests, UCH-RSS, CHCO submissions etc</t>
  </si>
  <si>
    <t>Get trained and train backup coordinator</t>
  </si>
  <si>
    <t>Set up regulatory binders and files; create reminder system for annual report due dates; Site Initiation Visit</t>
  </si>
  <si>
    <t xml:space="preserve">IRB submisison of protocol amendments and informed consent changes </t>
  </si>
  <si>
    <t>FDA, DOD, NIH</t>
  </si>
  <si>
    <t>Informed Consent</t>
  </si>
  <si>
    <t xml:space="preserve">Biostatistician </t>
  </si>
  <si>
    <t>refers to Biostats hourly rate</t>
  </si>
  <si>
    <t>Manuscript/Final Report development</t>
  </si>
  <si>
    <t>IRB fee excluded from F&amp;A</t>
  </si>
  <si>
    <t>IRB fees excluded from F&amp;A</t>
  </si>
  <si>
    <t>may want to add another travel fee here</t>
  </si>
  <si>
    <t>Visit 8 
(4 wks after 24 week visit)</t>
  </si>
  <si>
    <t xml:space="preserve">Visit 1 (screening, baseline, randomization) </t>
  </si>
  <si>
    <t xml:space="preserve">Visit 2 
(1 mo) </t>
  </si>
  <si>
    <t xml:space="preserve">Visit 3
(2 mo) </t>
  </si>
  <si>
    <t xml:space="preserve">Visit 4
(3 mo) </t>
  </si>
  <si>
    <t xml:space="preserve">Visit 5
(4 mo) </t>
  </si>
  <si>
    <t xml:space="preserve">Visit 6
(5 mo) </t>
  </si>
  <si>
    <t>Visit 7
(24 weeks) * followed by 4 wk washout period</t>
  </si>
  <si>
    <t xml:space="preserve">Visit 9
(1 mo) </t>
  </si>
  <si>
    <t xml:space="preserve">Visit 10
(2 mo) </t>
  </si>
  <si>
    <t xml:space="preserve">Visit 11
(3 mo) </t>
  </si>
  <si>
    <t xml:space="preserve">Visit 12
(4 mo) </t>
  </si>
  <si>
    <t xml:space="preserve">Visit 13
(5 mo) </t>
  </si>
  <si>
    <t>Visit 14
 (24 weeks after cross over)</t>
  </si>
  <si>
    <t>Coordinator time (refers to Coordinator hourly rate) for scheduling, visit, visit close out, subject reimbursement request, data entry</t>
  </si>
  <si>
    <t>Visit 1 (screening, baseline)</t>
  </si>
  <si>
    <t xml:space="preserve"> Visit 2 
</t>
  </si>
  <si>
    <t xml:space="preserve"> Visit 3 
</t>
  </si>
  <si>
    <t xml:space="preserve"> Visit 4 
</t>
  </si>
  <si>
    <t xml:space="preserve"> Visit 5 
</t>
  </si>
  <si>
    <t xml:space="preserve"> Visit 6 
</t>
  </si>
  <si>
    <t xml:space="preserve">Visit 7 
</t>
  </si>
  <si>
    <t xml:space="preserve">Visit 8 </t>
  </si>
  <si>
    <t xml:space="preserve"> Visit 9 </t>
  </si>
  <si>
    <t xml:space="preserve"> Visit 10 </t>
  </si>
  <si>
    <t xml:space="preserve"> Visit 11</t>
  </si>
  <si>
    <t xml:space="preserve"> Visit 12 
</t>
  </si>
  <si>
    <t xml:space="preserve"> Visit 13 </t>
  </si>
  <si>
    <t>Visit 14</t>
  </si>
  <si>
    <t xml:space="preserve"> (copy  and paste each cost in this column to the visits where the procedure is scheduled to occur)</t>
  </si>
  <si>
    <t>enter unit cost in green cells below</t>
  </si>
  <si>
    <t>Enter  effort hours  in green cells below</t>
  </si>
  <si>
    <t>e.g. Lab Storage fee (biomarkers)</t>
  </si>
  <si>
    <t>Database Costs (CRF)</t>
  </si>
  <si>
    <t>List all Activities, Tests and Procedures that will occur as part of the study (e.g. Informed Consent, eligibility assessment, CBC with diff, MRI, questionnaires, subject compensation etc)</t>
  </si>
  <si>
    <t>CReST clinical monitoring</t>
  </si>
  <si>
    <t>Monitoring costs</t>
  </si>
  <si>
    <t>CReST fees to develop and maintain database</t>
  </si>
  <si>
    <t>DSMB costs (total for meetings admin support, materials and committee member payments)</t>
  </si>
  <si>
    <t>Recruitment Costs</t>
  </si>
  <si>
    <t xml:space="preserve">print, radio, tv advertising, flyers and posters, social media advertising, etc. </t>
  </si>
  <si>
    <t>Increase if budgeting for recruitment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</si>
</sst>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_);[Red]\([$$-409]#,##0.00\)"/>
    <numFmt numFmtId="166" formatCode="[$$-409]#,##0.00"/>
    <numFmt numFmtId="167" formatCode="&quot;$&quot;#,##0"/>
    <numFmt numFmtId="168" formatCode="0.0"/>
    <numFmt numFmtId="169" formatCode="0_);[Red]\(0\)"/>
    <numFmt numFmtId="170" formatCode="0.0%"/>
    <numFmt numFmtId="171" formatCode="_([$$-409]* #,##0.00_);_([$$-409]* \(#,##0.00\);_([$$-409]* &quot;-&quot;??_);_(@_)"/>
    <numFmt numFmtId="172" formatCode="_(&quot;$&quot;* #,##0_);_(&quot;$&quot;* \(#,##0\);_(&quot;$&quot;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sz val="1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i/>
      <sz val="12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9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/>
      <bottom/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9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73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14" fillId="0" borderId="0" xfId="0" applyFont="1"/>
    <xf numFmtId="0" fontId="8" fillId="0" borderId="0" xfId="0" applyFont="1" applyAlignment="1">
      <alignment horizontal="left" vertical="center" wrapText="1" indent="1"/>
    </xf>
    <xf numFmtId="166" fontId="8" fillId="0" borderId="0" xfId="2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indent="1"/>
    </xf>
    <xf numFmtId="164" fontId="8" fillId="0" borderId="0" xfId="2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 indent="1"/>
    </xf>
    <xf numFmtId="0" fontId="14" fillId="0" borderId="3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43" fontId="13" fillId="0" borderId="0" xfId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43" fontId="14" fillId="0" borderId="9" xfId="1" applyFont="1" applyFill="1" applyBorder="1" applyAlignment="1">
      <alignment horizontal="right" vertical="center" wrapText="1"/>
    </xf>
    <xf numFmtId="0" fontId="20" fillId="0" borderId="0" xfId="0" applyFont="1"/>
    <xf numFmtId="0" fontId="14" fillId="0" borderId="3" xfId="0" applyFont="1" applyBorder="1" applyAlignment="1">
      <alignment horizontal="left" vertical="center" indent="1"/>
    </xf>
    <xf numFmtId="164" fontId="13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166" fontId="13" fillId="0" borderId="0" xfId="2" applyNumberFormat="1" applyFont="1" applyFill="1" applyBorder="1" applyAlignment="1">
      <alignment horizontal="right" vertical="center" wrapText="1"/>
    </xf>
    <xf numFmtId="166" fontId="14" fillId="0" borderId="9" xfId="2" applyNumberFormat="1" applyFont="1" applyFill="1" applyBorder="1" applyAlignment="1">
      <alignment horizontal="right" vertical="center" wrapText="1"/>
    </xf>
    <xf numFmtId="0" fontId="13" fillId="0" borderId="0" xfId="0" applyFont="1"/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8" fillId="0" borderId="0" xfId="4" applyFont="1" applyAlignment="1">
      <alignment horizontal="left" vertical="center"/>
    </xf>
    <xf numFmtId="0" fontId="26" fillId="0" borderId="0" xfId="4" applyFont="1" applyAlignment="1">
      <alignment horizontal="left" vertical="center" wrapText="1" indent="1"/>
    </xf>
    <xf numFmtId="3" fontId="26" fillId="0" borderId="0" xfId="4" applyNumberFormat="1" applyFont="1" applyAlignment="1">
      <alignment horizontal="center" vertical="center" wrapText="1"/>
    </xf>
    <xf numFmtId="165" fontId="24" fillId="0" borderId="0" xfId="4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 indent="1"/>
    </xf>
    <xf numFmtId="43" fontId="14" fillId="0" borderId="0" xfId="1" applyFont="1" applyFill="1" applyBorder="1" applyAlignment="1">
      <alignment horizontal="righ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7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168" fontId="14" fillId="0" borderId="1" xfId="0" applyNumberFormat="1" applyFont="1" applyBorder="1" applyAlignment="1">
      <alignment vertical="center" wrapText="1"/>
    </xf>
    <xf numFmtId="0" fontId="14" fillId="5" borderId="1" xfId="0" applyFont="1" applyFill="1" applyBorder="1"/>
    <xf numFmtId="0" fontId="13" fillId="5" borderId="1" xfId="0" applyFont="1" applyFill="1" applyBorder="1"/>
    <xf numFmtId="167" fontId="13" fillId="0" borderId="1" xfId="0" applyNumberFormat="1" applyFont="1" applyBorder="1" applyAlignment="1">
      <alignment horizontal="center"/>
    </xf>
    <xf numFmtId="10" fontId="13" fillId="0" borderId="1" xfId="2" applyNumberFormat="1" applyFont="1" applyFill="1" applyBorder="1" applyAlignment="1">
      <alignment horizontal="center" vertical="center" wrapText="1"/>
    </xf>
    <xf numFmtId="167" fontId="14" fillId="0" borderId="0" xfId="0" applyNumberFormat="1" applyFont="1" applyAlignment="1">
      <alignment horizontal="center" vertical="center" wrapText="1"/>
    </xf>
    <xf numFmtId="0" fontId="8" fillId="6" borderId="0" xfId="0" applyFont="1" applyFill="1" applyAlignment="1">
      <alignment horizontal="left" vertical="center" wrapText="1"/>
    </xf>
    <xf numFmtId="164" fontId="14" fillId="6" borderId="0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 wrapText="1"/>
    </xf>
    <xf numFmtId="164" fontId="8" fillId="6" borderId="0" xfId="2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left" vertical="center"/>
    </xf>
    <xf numFmtId="164" fontId="14" fillId="6" borderId="0" xfId="2" applyNumberFormat="1" applyFont="1" applyFill="1" applyBorder="1" applyAlignment="1">
      <alignment horizontal="left" vertical="center" wrapText="1"/>
    </xf>
    <xf numFmtId="0" fontId="7" fillId="6" borderId="0" xfId="0" applyFont="1" applyFill="1" applyAlignment="1">
      <alignment vertical="center"/>
    </xf>
    <xf numFmtId="0" fontId="14" fillId="5" borderId="3" xfId="0" applyFont="1" applyFill="1" applyBorder="1" applyAlignment="1">
      <alignment horizontal="left" vertical="center" indent="1"/>
    </xf>
    <xf numFmtId="0" fontId="14" fillId="6" borderId="0" xfId="4" applyFont="1" applyFill="1" applyAlignment="1">
      <alignment horizontal="left" vertical="center" wrapText="1"/>
    </xf>
    <xf numFmtId="1" fontId="25" fillId="6" borderId="0" xfId="3" applyNumberFormat="1" applyFont="1" applyFill="1" applyBorder="1" applyAlignment="1">
      <alignment horizontal="center" vertical="center" wrapText="1"/>
    </xf>
    <xf numFmtId="0" fontId="13" fillId="0" borderId="0" xfId="4" applyFont="1" applyAlignment="1">
      <alignment horizontal="left" vertical="center"/>
    </xf>
    <xf numFmtId="0" fontId="13" fillId="0" borderId="0" xfId="4" applyFont="1" applyAlignment="1">
      <alignment horizontal="left" vertical="center" wrapText="1" indent="1"/>
    </xf>
    <xf numFmtId="3" fontId="13" fillId="0" borderId="0" xfId="4" applyNumberFormat="1" applyFont="1" applyAlignment="1">
      <alignment horizontal="center" vertical="center" wrapText="1"/>
    </xf>
    <xf numFmtId="0" fontId="13" fillId="0" borderId="0" xfId="4" applyFont="1" applyAlignment="1">
      <alignment horizontal="left" vertical="center" wrapText="1"/>
    </xf>
    <xf numFmtId="3" fontId="26" fillId="0" borderId="12" xfId="4" applyNumberFormat="1" applyFont="1" applyBorder="1" applyAlignment="1">
      <alignment horizontal="center" vertical="center" wrapText="1"/>
    </xf>
    <xf numFmtId="165" fontId="24" fillId="0" borderId="3" xfId="4" applyNumberFormat="1" applyFont="1" applyBorder="1" applyAlignment="1">
      <alignment horizontal="right" vertical="center" wrapText="1"/>
    </xf>
    <xf numFmtId="3" fontId="26" fillId="0" borderId="11" xfId="3" applyNumberFormat="1" applyFont="1" applyFill="1" applyBorder="1" applyAlignment="1">
      <alignment horizontal="center" vertical="center" wrapText="1"/>
    </xf>
    <xf numFmtId="165" fontId="24" fillId="0" borderId="11" xfId="3" applyNumberFormat="1" applyFont="1" applyFill="1" applyBorder="1" applyAlignment="1">
      <alignment horizontal="right" vertical="center" wrapText="1"/>
    </xf>
    <xf numFmtId="43" fontId="13" fillId="0" borderId="13" xfId="1" applyFont="1" applyFill="1" applyBorder="1" applyAlignment="1">
      <alignment horizontal="right" vertical="center" wrapText="1"/>
    </xf>
    <xf numFmtId="0" fontId="14" fillId="0" borderId="13" xfId="0" applyFont="1" applyBorder="1" applyAlignment="1">
      <alignment vertical="center"/>
    </xf>
    <xf numFmtId="43" fontId="13" fillId="0" borderId="14" xfId="1" applyFont="1" applyFill="1" applyBorder="1" applyAlignment="1">
      <alignment horizontal="right" vertical="center" wrapText="1"/>
    </xf>
    <xf numFmtId="0" fontId="17" fillId="7" borderId="0" xfId="0" applyFont="1" applyFill="1" applyAlignment="1">
      <alignment horizontal="left" vertical="center"/>
    </xf>
    <xf numFmtId="0" fontId="8" fillId="7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14" fillId="4" borderId="1" xfId="0" applyFont="1" applyFill="1" applyBorder="1"/>
    <xf numFmtId="0" fontId="13" fillId="4" borderId="1" xfId="0" applyFont="1" applyFill="1" applyBorder="1"/>
    <xf numFmtId="0" fontId="14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27" fillId="0" borderId="15" xfId="0" applyFont="1" applyBorder="1"/>
    <xf numFmtId="10" fontId="13" fillId="0" borderId="15" xfId="2" applyNumberFormat="1" applyFont="1" applyFill="1" applyBorder="1" applyAlignment="1">
      <alignment horizontal="center" vertical="center" wrapText="1"/>
    </xf>
    <xf numFmtId="168" fontId="27" fillId="0" borderId="15" xfId="2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left" wrapText="1"/>
    </xf>
    <xf numFmtId="0" fontId="13" fillId="0" borderId="15" xfId="0" applyFont="1" applyBorder="1"/>
    <xf numFmtId="0" fontId="14" fillId="0" borderId="1" xfId="0" applyFont="1" applyBorder="1" applyAlignment="1">
      <alignment horizontal="center"/>
    </xf>
    <xf numFmtId="44" fontId="14" fillId="0" borderId="1" xfId="2" applyFont="1" applyFill="1" applyBorder="1" applyAlignment="1">
      <alignment vertical="center" wrapText="1"/>
    </xf>
    <xf numFmtId="44" fontId="14" fillId="4" borderId="1" xfId="2" applyFont="1" applyFill="1" applyBorder="1" applyAlignment="1">
      <alignment vertical="center" wrapText="1"/>
    </xf>
    <xf numFmtId="44" fontId="13" fillId="4" borderId="1" xfId="2" applyFont="1" applyFill="1" applyBorder="1" applyAlignment="1">
      <alignment horizontal="center" vertical="center" wrapText="1"/>
    </xf>
    <xf numFmtId="44" fontId="13" fillId="0" borderId="1" xfId="2" applyFont="1" applyFill="1" applyBorder="1" applyAlignment="1">
      <alignment horizontal="center" vertical="center" wrapText="1"/>
    </xf>
    <xf numFmtId="44" fontId="13" fillId="0" borderId="1" xfId="2" applyFont="1" applyBorder="1"/>
    <xf numFmtId="44" fontId="14" fillId="5" borderId="1" xfId="2" applyFont="1" applyFill="1" applyBorder="1" applyAlignment="1">
      <alignment vertical="center" wrapText="1"/>
    </xf>
    <xf numFmtId="44" fontId="13" fillId="0" borderId="1" xfId="2" applyFont="1" applyBorder="1" applyAlignment="1">
      <alignment horizontal="center"/>
    </xf>
    <xf numFmtId="44" fontId="27" fillId="0" borderId="15" xfId="2" applyFont="1" applyFill="1" applyBorder="1" applyAlignment="1">
      <alignment horizontal="center" vertical="center" wrapText="1"/>
    </xf>
    <xf numFmtId="44" fontId="14" fillId="0" borderId="1" xfId="2" applyFont="1" applyFill="1" applyBorder="1" applyAlignment="1">
      <alignment horizontal="center" vertical="center"/>
    </xf>
    <xf numFmtId="0" fontId="14" fillId="3" borderId="1" xfId="0" applyFont="1" applyFill="1" applyBorder="1"/>
    <xf numFmtId="0" fontId="14" fillId="6" borderId="1" xfId="0" applyFont="1" applyFill="1" applyBorder="1"/>
    <xf numFmtId="168" fontId="14" fillId="6" borderId="1" xfId="0" applyNumberFormat="1" applyFont="1" applyFill="1" applyBorder="1" applyAlignment="1">
      <alignment vertical="center" wrapText="1"/>
    </xf>
    <xf numFmtId="44" fontId="14" fillId="6" borderId="1" xfId="2" applyFont="1" applyFill="1" applyBorder="1" applyAlignment="1">
      <alignment vertical="center" wrapText="1"/>
    </xf>
    <xf numFmtId="167" fontId="14" fillId="6" borderId="1" xfId="0" applyNumberFormat="1" applyFont="1" applyFill="1" applyBorder="1" applyAlignment="1">
      <alignment vertical="center" wrapText="1"/>
    </xf>
    <xf numFmtId="0" fontId="13" fillId="6" borderId="1" xfId="0" applyFont="1" applyFill="1" applyBorder="1"/>
    <xf numFmtId="44" fontId="14" fillId="0" borderId="1" xfId="2" applyFont="1" applyFill="1" applyBorder="1"/>
    <xf numFmtId="44" fontId="7" fillId="0" borderId="0" xfId="0" applyNumberFormat="1" applyFont="1"/>
    <xf numFmtId="0" fontId="13" fillId="0" borderId="4" xfId="0" applyFont="1" applyBorder="1"/>
    <xf numFmtId="0" fontId="13" fillId="0" borderId="6" xfId="0" applyFont="1" applyBorder="1"/>
    <xf numFmtId="0" fontId="14" fillId="0" borderId="20" xfId="0" applyFont="1" applyBorder="1"/>
    <xf numFmtId="0" fontId="14" fillId="0" borderId="21" xfId="0" applyFont="1" applyBorder="1"/>
    <xf numFmtId="0" fontId="13" fillId="0" borderId="22" xfId="0" applyFont="1" applyBorder="1"/>
    <xf numFmtId="0" fontId="21" fillId="0" borderId="18" xfId="0" applyFont="1" applyBorder="1" applyAlignment="1">
      <alignment horizontal="center" vertical="center" wrapText="1"/>
    </xf>
    <xf numFmtId="0" fontId="22" fillId="0" borderId="22" xfId="0" applyFont="1" applyBorder="1" applyAlignment="1">
      <alignment vertical="center"/>
    </xf>
    <xf numFmtId="6" fontId="13" fillId="0" borderId="18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vertical="center"/>
    </xf>
    <xf numFmtId="6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13" fillId="0" borderId="24" xfId="0" applyFont="1" applyBorder="1"/>
    <xf numFmtId="44" fontId="14" fillId="0" borderId="1" xfId="2" applyFont="1" applyBorder="1"/>
    <xf numFmtId="0" fontId="7" fillId="0" borderId="22" xfId="0" applyFont="1" applyBorder="1"/>
    <xf numFmtId="0" fontId="14" fillId="0" borderId="18" xfId="0" applyFont="1" applyBorder="1" applyAlignment="1">
      <alignment horizontal="center"/>
    </xf>
    <xf numFmtId="0" fontId="14" fillId="0" borderId="24" xfId="0" applyFont="1" applyBorder="1"/>
    <xf numFmtId="0" fontId="7" fillId="0" borderId="18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14" fillId="8" borderId="24" xfId="0" applyFont="1" applyFill="1" applyBorder="1"/>
    <xf numFmtId="44" fontId="14" fillId="8" borderId="24" xfId="0" applyNumberFormat="1" applyFont="1" applyFill="1" applyBorder="1"/>
    <xf numFmtId="0" fontId="7" fillId="8" borderId="24" xfId="0" applyFont="1" applyFill="1" applyBorder="1"/>
    <xf numFmtId="0" fontId="7" fillId="8" borderId="25" xfId="0" applyFont="1" applyFill="1" applyBorder="1"/>
    <xf numFmtId="0" fontId="7" fillId="0" borderId="20" xfId="0" applyFont="1" applyBorder="1"/>
    <xf numFmtId="0" fontId="7" fillId="0" borderId="21" xfId="0" applyFont="1" applyBorder="1"/>
    <xf numFmtId="8" fontId="14" fillId="0" borderId="24" xfId="0" applyNumberFormat="1" applyFont="1" applyBorder="1"/>
    <xf numFmtId="44" fontId="13" fillId="0" borderId="1" xfId="2" applyFont="1" applyFill="1" applyBorder="1" applyAlignment="1">
      <alignment vertical="center" wrapText="1"/>
    </xf>
    <xf numFmtId="44" fontId="13" fillId="0" borderId="18" xfId="2" applyFont="1" applyFill="1" applyBorder="1"/>
    <xf numFmtId="44" fontId="13" fillId="0" borderId="18" xfId="2" applyFont="1" applyBorder="1"/>
    <xf numFmtId="44" fontId="14" fillId="0" borderId="18" xfId="2" applyFont="1" applyBorder="1"/>
    <xf numFmtId="44" fontId="14" fillId="0" borderId="18" xfId="2" applyFont="1" applyFill="1" applyBorder="1"/>
    <xf numFmtId="44" fontId="14" fillId="3" borderId="18" xfId="2" applyFont="1" applyFill="1" applyBorder="1" applyAlignment="1">
      <alignment horizontal="center"/>
    </xf>
    <xf numFmtId="44" fontId="14" fillId="0" borderId="24" xfId="2" applyFont="1" applyFill="1" applyBorder="1"/>
    <xf numFmtId="44" fontId="14" fillId="0" borderId="25" xfId="2" applyFont="1" applyFill="1" applyBorder="1"/>
    <xf numFmtId="3" fontId="13" fillId="0" borderId="0" xfId="3" applyNumberFormat="1" applyFont="1" applyFill="1" applyBorder="1" applyAlignment="1">
      <alignment horizontal="center" vertical="center" wrapText="1"/>
    </xf>
    <xf numFmtId="6" fontId="13" fillId="0" borderId="0" xfId="0" applyNumberFormat="1" applyFont="1" applyAlignment="1">
      <alignment horizontal="left" vertical="center" wrapText="1" indent="1"/>
    </xf>
    <xf numFmtId="44" fontId="7" fillId="0" borderId="0" xfId="2" applyFont="1" applyFill="1" applyAlignment="1">
      <alignment vertical="center"/>
    </xf>
    <xf numFmtId="44" fontId="14" fillId="6" borderId="0" xfId="2" applyFont="1" applyFill="1" applyBorder="1" applyAlignment="1">
      <alignment horizontal="center" vertical="center" wrapText="1"/>
    </xf>
    <xf numFmtId="44" fontId="13" fillId="0" borderId="0" xfId="2" applyFont="1" applyFill="1" applyBorder="1" applyAlignment="1">
      <alignment horizontal="right" vertical="center" wrapText="1"/>
    </xf>
    <xf numFmtId="44" fontId="13" fillId="0" borderId="13" xfId="2" applyFont="1" applyFill="1" applyBorder="1" applyAlignment="1">
      <alignment horizontal="left" vertical="center" wrapText="1"/>
    </xf>
    <xf numFmtId="44" fontId="26" fillId="0" borderId="3" xfId="2" applyFont="1" applyFill="1" applyBorder="1" applyAlignment="1">
      <alignment horizontal="right" vertical="center" wrapText="1"/>
    </xf>
    <xf numFmtId="44" fontId="26" fillId="0" borderId="0" xfId="2" applyFont="1" applyFill="1" applyBorder="1" applyAlignment="1">
      <alignment horizontal="right" vertical="center" wrapText="1"/>
    </xf>
    <xf numFmtId="44" fontId="26" fillId="0" borderId="12" xfId="2" applyFont="1" applyFill="1" applyBorder="1" applyAlignment="1">
      <alignment horizontal="right" vertical="center" wrapText="1"/>
    </xf>
    <xf numFmtId="44" fontId="12" fillId="0" borderId="0" xfId="2" applyFont="1" applyFill="1" applyBorder="1" applyAlignment="1">
      <alignment vertical="center"/>
    </xf>
    <xf numFmtId="44" fontId="13" fillId="0" borderId="0" xfId="2" applyFont="1" applyFill="1" applyAlignment="1">
      <alignment vertical="center"/>
    </xf>
    <xf numFmtId="44" fontId="13" fillId="0" borderId="0" xfId="2" applyFont="1" applyFill="1" applyBorder="1" applyAlignment="1">
      <alignment horizontal="left" vertical="center" wrapText="1"/>
    </xf>
    <xf numFmtId="44" fontId="14" fillId="0" borderId="9" xfId="2" applyFont="1" applyFill="1" applyBorder="1" applyAlignment="1">
      <alignment horizontal="right" vertical="center" wrapText="1"/>
    </xf>
    <xf numFmtId="44" fontId="7" fillId="0" borderId="0" xfId="2" applyFont="1" applyFill="1" applyBorder="1" applyAlignment="1">
      <alignment horizontal="left" vertical="center" wrapText="1"/>
    </xf>
    <xf numFmtId="44" fontId="8" fillId="0" borderId="0" xfId="2" applyFont="1" applyFill="1" applyBorder="1" applyAlignment="1">
      <alignment horizontal="right" vertical="center" wrapText="1"/>
    </xf>
    <xf numFmtId="44" fontId="14" fillId="0" borderId="3" xfId="2" applyFont="1" applyFill="1" applyBorder="1" applyAlignment="1">
      <alignment horizontal="right" vertical="center" wrapText="1"/>
    </xf>
    <xf numFmtId="44" fontId="14" fillId="0" borderId="3" xfId="2" applyFont="1" applyFill="1" applyBorder="1" applyAlignment="1">
      <alignment vertical="center"/>
    </xf>
    <xf numFmtId="44" fontId="14" fillId="0" borderId="0" xfId="2" applyFont="1" applyFill="1" applyBorder="1" applyAlignment="1">
      <alignment vertical="center"/>
    </xf>
    <xf numFmtId="44" fontId="14" fillId="0" borderId="0" xfId="2" applyFont="1" applyFill="1" applyBorder="1" applyAlignment="1">
      <alignment horizontal="right" vertical="center" wrapText="1"/>
    </xf>
    <xf numFmtId="44" fontId="6" fillId="0" borderId="0" xfId="2" applyFont="1" applyFill="1" applyBorder="1" applyAlignment="1">
      <alignment horizontal="left" vertical="center"/>
    </xf>
    <xf numFmtId="44" fontId="13" fillId="0" borderId="0" xfId="2" applyFont="1" applyFill="1" applyBorder="1" applyAlignment="1">
      <alignment vertical="center"/>
    </xf>
    <xf numFmtId="44" fontId="13" fillId="0" borderId="13" xfId="2" applyFont="1" applyFill="1" applyBorder="1" applyAlignment="1">
      <alignment vertical="center"/>
    </xf>
    <xf numFmtId="44" fontId="14" fillId="0" borderId="3" xfId="2" applyFont="1" applyFill="1" applyBorder="1" applyAlignment="1">
      <alignment horizontal="right" vertical="center" wrapText="1" indent="1"/>
    </xf>
    <xf numFmtId="44" fontId="13" fillId="0" borderId="0" xfId="2" applyFont="1" applyAlignment="1">
      <alignment vertical="center"/>
    </xf>
    <xf numFmtId="44" fontId="14" fillId="6" borderId="0" xfId="2" applyFont="1" applyFill="1" applyBorder="1" applyAlignment="1">
      <alignment horizontal="right" vertical="center" wrapText="1"/>
    </xf>
    <xf numFmtId="44" fontId="20" fillId="0" borderId="0" xfId="2" applyFont="1" applyAlignment="1">
      <alignment horizontal="center"/>
    </xf>
    <xf numFmtId="44" fontId="14" fillId="0" borderId="13" xfId="2" applyFont="1" applyFill="1" applyBorder="1" applyAlignment="1">
      <alignment vertical="center"/>
    </xf>
    <xf numFmtId="44" fontId="7" fillId="0" borderId="0" xfId="2" applyFont="1" applyFill="1" applyBorder="1" applyAlignment="1">
      <alignment vertical="center"/>
    </xf>
    <xf numFmtId="44" fontId="7" fillId="0" borderId="0" xfId="2" applyFont="1" applyAlignment="1">
      <alignment vertical="center"/>
    </xf>
    <xf numFmtId="169" fontId="13" fillId="0" borderId="25" xfId="0" applyNumberFormat="1" applyFont="1" applyBorder="1" applyAlignment="1">
      <alignment horizontal="right"/>
    </xf>
    <xf numFmtId="169" fontId="13" fillId="0" borderId="0" xfId="0" applyNumberFormat="1" applyFont="1" applyAlignment="1">
      <alignment horizontal="right"/>
    </xf>
    <xf numFmtId="0" fontId="13" fillId="0" borderId="26" xfId="0" applyFont="1" applyBorder="1"/>
    <xf numFmtId="169" fontId="13" fillId="0" borderId="8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44" fontId="14" fillId="6" borderId="1" xfId="2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44" fontId="14" fillId="4" borderId="1" xfId="2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44" fontId="27" fillId="0" borderId="15" xfId="2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9" fontId="7" fillId="0" borderId="0" xfId="0" applyNumberFormat="1" applyFont="1"/>
    <xf numFmtId="0" fontId="14" fillId="0" borderId="2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top"/>
    </xf>
    <xf numFmtId="0" fontId="14" fillId="0" borderId="23" xfId="0" applyFont="1" applyBorder="1"/>
    <xf numFmtId="44" fontId="13" fillId="3" borderId="1" xfId="2" applyFont="1" applyFill="1" applyBorder="1" applyAlignment="1">
      <alignment horizontal="center"/>
    </xf>
    <xf numFmtId="0" fontId="12" fillId="7" borderId="2" xfId="0" applyFont="1" applyFill="1" applyBorder="1" applyAlignment="1">
      <alignment horizontal="left" vertical="center"/>
    </xf>
    <xf numFmtId="0" fontId="14" fillId="0" borderId="28" xfId="0" applyFont="1" applyBorder="1" applyAlignment="1">
      <alignment horizontal="center" vertical="center" wrapText="1"/>
    </xf>
    <xf numFmtId="44" fontId="13" fillId="0" borderId="1" xfId="2" applyFont="1" applyBorder="1" applyAlignment="1">
      <alignment wrapText="1"/>
    </xf>
    <xf numFmtId="44" fontId="14" fillId="0" borderId="1" xfId="2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7" borderId="19" xfId="0" applyFont="1" applyFill="1" applyBorder="1"/>
    <xf numFmtId="0" fontId="14" fillId="7" borderId="20" xfId="0" applyFont="1" applyFill="1" applyBorder="1"/>
    <xf numFmtId="0" fontId="14" fillId="7" borderId="5" xfId="0" applyFont="1" applyFill="1" applyBorder="1"/>
    <xf numFmtId="0" fontId="14" fillId="7" borderId="20" xfId="0" applyFont="1" applyFill="1" applyBorder="1" applyAlignment="1">
      <alignment horizontal="left" wrapText="1"/>
    </xf>
    <xf numFmtId="0" fontId="14" fillId="7" borderId="7" xfId="0" applyFont="1" applyFill="1" applyBorder="1"/>
    <xf numFmtId="0" fontId="13" fillId="7" borderId="26" xfId="0" applyFont="1" applyFill="1" applyBorder="1"/>
    <xf numFmtId="0" fontId="7" fillId="7" borderId="20" xfId="0" applyFont="1" applyFill="1" applyBorder="1"/>
    <xf numFmtId="0" fontId="14" fillId="9" borderId="1" xfId="0" applyFont="1" applyFill="1" applyBorder="1"/>
    <xf numFmtId="44" fontId="13" fillId="9" borderId="1" xfId="2" applyFont="1" applyFill="1" applyBorder="1"/>
    <xf numFmtId="44" fontId="14" fillId="9" borderId="18" xfId="2" applyFont="1" applyFill="1" applyBorder="1"/>
    <xf numFmtId="168" fontId="14" fillId="11" borderId="1" xfId="0" applyNumberFormat="1" applyFont="1" applyFill="1" applyBorder="1" applyAlignment="1">
      <alignment vertical="center" wrapText="1"/>
    </xf>
    <xf numFmtId="168" fontId="13" fillId="11" borderId="1" xfId="2" applyNumberFormat="1" applyFont="1" applyFill="1" applyBorder="1" applyAlignment="1">
      <alignment horizontal="center" vertical="center" wrapText="1"/>
    </xf>
    <xf numFmtId="168" fontId="13" fillId="11" borderId="1" xfId="0" applyNumberFormat="1" applyFont="1" applyFill="1" applyBorder="1"/>
    <xf numFmtId="0" fontId="13" fillId="11" borderId="1" xfId="0" applyFont="1" applyFill="1" applyBorder="1"/>
    <xf numFmtId="44" fontId="13" fillId="4" borderId="1" xfId="2" applyFont="1" applyFill="1" applyBorder="1" applyAlignment="1">
      <alignment vertical="center" wrapText="1"/>
    </xf>
    <xf numFmtId="168" fontId="13" fillId="11" borderId="1" xfId="0" applyNumberFormat="1" applyFont="1" applyFill="1" applyBorder="1" applyAlignment="1">
      <alignment horizontal="center"/>
    </xf>
    <xf numFmtId="44" fontId="13" fillId="10" borderId="1" xfId="2" applyFont="1" applyFill="1" applyBorder="1" applyAlignment="1">
      <alignment horizontal="center" vertical="center" wrapText="1"/>
    </xf>
    <xf numFmtId="44" fontId="14" fillId="2" borderId="1" xfId="2" applyFont="1" applyFill="1" applyBorder="1" applyAlignment="1">
      <alignment vertical="center" wrapText="1"/>
    </xf>
    <xf numFmtId="6" fontId="13" fillId="12" borderId="24" xfId="0" applyNumberFormat="1" applyFont="1" applyFill="1" applyBorder="1" applyAlignment="1">
      <alignment horizontal="center" vertical="center" wrapText="1"/>
    </xf>
    <xf numFmtId="6" fontId="13" fillId="12" borderId="25" xfId="0" applyNumberFormat="1" applyFont="1" applyFill="1" applyBorder="1" applyAlignment="1">
      <alignment horizontal="center" vertical="center" wrapText="1"/>
    </xf>
    <xf numFmtId="0" fontId="13" fillId="2" borderId="0" xfId="4" applyFont="1" applyFill="1" applyAlignment="1" applyProtection="1">
      <alignment horizontal="center" vertical="center"/>
      <protection locked="0"/>
    </xf>
    <xf numFmtId="3" fontId="13" fillId="2" borderId="0" xfId="4" applyNumberFormat="1" applyFont="1" applyFill="1" applyAlignment="1" applyProtection="1">
      <alignment horizontal="center" vertical="center" wrapText="1"/>
      <protection locked="0"/>
    </xf>
    <xf numFmtId="3" fontId="13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3" fillId="2" borderId="0" xfId="0" applyFont="1" applyFill="1" applyAlignment="1" applyProtection="1">
      <alignment horizontal="left" vertical="center" wrapText="1" indent="1"/>
      <protection locked="0"/>
    </xf>
    <xf numFmtId="44" fontId="13" fillId="2" borderId="0" xfId="2" applyFont="1" applyFill="1" applyBorder="1" applyAlignment="1" applyProtection="1">
      <alignment horizontal="right" vertical="center" wrapText="1"/>
      <protection locked="0"/>
    </xf>
    <xf numFmtId="171" fontId="13" fillId="2" borderId="0" xfId="2" applyNumberFormat="1" applyFont="1" applyFill="1" applyAlignment="1" applyProtection="1">
      <alignment vertical="center"/>
      <protection locked="0"/>
    </xf>
    <xf numFmtId="44" fontId="13" fillId="2" borderId="0" xfId="2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6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6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Protection="1">
      <protection locked="0"/>
    </xf>
    <xf numFmtId="170" fontId="13" fillId="2" borderId="18" xfId="0" applyNumberFormat="1" applyFont="1" applyFill="1" applyBorder="1" applyProtection="1">
      <protection locked="0"/>
    </xf>
    <xf numFmtId="0" fontId="13" fillId="2" borderId="18" xfId="0" applyFont="1" applyFill="1" applyBorder="1" applyAlignment="1" applyProtection="1">
      <alignment horizontal="right"/>
      <protection locked="0"/>
    </xf>
    <xf numFmtId="44" fontId="13" fillId="2" borderId="1" xfId="2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/>
    <xf numFmtId="0" fontId="7" fillId="2" borderId="10" xfId="0" applyFont="1" applyFill="1" applyBorder="1" applyAlignment="1" applyProtection="1">
      <alignment wrapText="1"/>
      <protection locked="0"/>
    </xf>
    <xf numFmtId="0" fontId="13" fillId="2" borderId="1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wrapText="1"/>
      <protection locked="0"/>
    </xf>
    <xf numFmtId="0" fontId="14" fillId="2" borderId="1" xfId="0" applyFont="1" applyFill="1" applyBorder="1" applyAlignment="1" applyProtection="1">
      <alignment wrapText="1"/>
      <protection locked="0"/>
    </xf>
    <xf numFmtId="168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1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/>
      <protection locked="0"/>
    </xf>
    <xf numFmtId="168" fontId="13" fillId="2" borderId="1" xfId="0" applyNumberFormat="1" applyFont="1" applyFill="1" applyBorder="1" applyAlignment="1" applyProtection="1">
      <alignment horizontal="center"/>
      <protection locked="0"/>
    </xf>
    <xf numFmtId="167" fontId="13" fillId="2" borderId="1" xfId="0" applyNumberFormat="1" applyFont="1" applyFill="1" applyBorder="1" applyAlignment="1" applyProtection="1">
      <alignment horizontal="center"/>
      <protection locked="0"/>
    </xf>
    <xf numFmtId="167" fontId="1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7" fillId="7" borderId="1" xfId="0" applyFont="1" applyFill="1" applyBorder="1"/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/>
    <xf numFmtId="168" fontId="13" fillId="0" borderId="1" xfId="0" applyNumberFormat="1" applyFont="1" applyBorder="1"/>
    <xf numFmtId="167" fontId="13" fillId="0" borderId="1" xfId="0" applyNumberFormat="1" applyFont="1" applyBorder="1"/>
    <xf numFmtId="167" fontId="14" fillId="0" borderId="1" xfId="0" applyNumberFormat="1" applyFont="1" applyBorder="1" applyAlignment="1">
      <alignment vertical="center" wrapText="1"/>
    </xf>
    <xf numFmtId="168" fontId="13" fillId="0" borderId="1" xfId="0" applyNumberFormat="1" applyFont="1" applyBorder="1" applyAlignment="1">
      <alignment horizontal="center"/>
    </xf>
    <xf numFmtId="168" fontId="13" fillId="0" borderId="1" xfId="2" applyNumberFormat="1" applyFont="1" applyFill="1" applyBorder="1" applyAlignment="1" applyProtection="1">
      <alignment horizontal="center" vertical="center" wrapText="1"/>
    </xf>
    <xf numFmtId="168" fontId="7" fillId="0" borderId="1" xfId="0" applyNumberFormat="1" applyFont="1" applyBorder="1"/>
    <xf numFmtId="167" fontId="7" fillId="0" borderId="1" xfId="0" applyNumberFormat="1" applyFont="1" applyBorder="1"/>
    <xf numFmtId="9" fontId="14" fillId="0" borderId="1" xfId="0" applyNumberFormat="1" applyFont="1" applyBorder="1"/>
    <xf numFmtId="0" fontId="27" fillId="0" borderId="1" xfId="0" applyFont="1" applyBorder="1"/>
    <xf numFmtId="10" fontId="13" fillId="0" borderId="15" xfId="2" applyNumberFormat="1" applyFont="1" applyFill="1" applyBorder="1" applyAlignment="1" applyProtection="1">
      <alignment horizontal="center" vertical="center" wrapText="1"/>
    </xf>
    <xf numFmtId="167" fontId="27" fillId="0" borderId="15" xfId="2" applyNumberFormat="1" applyFont="1" applyFill="1" applyBorder="1" applyAlignment="1" applyProtection="1">
      <alignment horizontal="center" vertical="center" wrapText="1"/>
    </xf>
    <xf numFmtId="168" fontId="27" fillId="0" borderId="15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9" fontId="14" fillId="0" borderId="1" xfId="5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vertical="center"/>
    </xf>
    <xf numFmtId="0" fontId="8" fillId="0" borderId="1" xfId="0" applyFont="1" applyBorder="1"/>
    <xf numFmtId="0" fontId="10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/>
    <xf numFmtId="168" fontId="7" fillId="0" borderId="10" xfId="0" applyNumberFormat="1" applyFont="1" applyBorder="1"/>
    <xf numFmtId="167" fontId="7" fillId="0" borderId="10" xfId="0" applyNumberFormat="1" applyFont="1" applyBorder="1"/>
    <xf numFmtId="170" fontId="14" fillId="0" borderId="0" xfId="5" applyNumberFormat="1" applyFont="1" applyFill="1" applyBorder="1" applyAlignment="1">
      <alignment horizontal="center" vertical="center"/>
    </xf>
    <xf numFmtId="37" fontId="13" fillId="2" borderId="0" xfId="1" applyNumberFormat="1" applyFont="1" applyFill="1" applyBorder="1" applyAlignment="1" applyProtection="1">
      <alignment horizontal="center" vertical="center"/>
      <protection locked="0"/>
    </xf>
    <xf numFmtId="172" fontId="13" fillId="2" borderId="0" xfId="2" applyNumberFormat="1" applyFont="1" applyFill="1" applyBorder="1" applyAlignment="1" applyProtection="1">
      <alignment horizontal="left" vertical="center" wrapText="1"/>
      <protection locked="0"/>
    </xf>
    <xf numFmtId="171" fontId="13" fillId="2" borderId="0" xfId="2" applyNumberFormat="1" applyFont="1" applyFill="1" applyBorder="1" applyAlignment="1" applyProtection="1">
      <alignment horizontal="right" vertical="center" wrapText="1"/>
      <protection locked="0"/>
    </xf>
    <xf numFmtId="37" fontId="13" fillId="2" borderId="0" xfId="1" applyNumberFormat="1" applyFont="1" applyFill="1" applyBorder="1" applyAlignment="1" applyProtection="1">
      <alignment horizontal="center" vertical="center" wrapText="1"/>
      <protection locked="0"/>
    </xf>
    <xf numFmtId="1" fontId="13" fillId="2" borderId="0" xfId="0" applyNumberFormat="1" applyFont="1" applyFill="1" applyAlignment="1" applyProtection="1">
      <alignment horizontal="center" vertical="center" wrapText="1"/>
      <protection locked="0"/>
    </xf>
    <xf numFmtId="44" fontId="13" fillId="2" borderId="1" xfId="2" applyFont="1" applyFill="1" applyBorder="1" applyAlignment="1" applyProtection="1">
      <alignment horizontal="center" vertical="center" wrapText="1"/>
      <protection locked="0"/>
    </xf>
    <xf numFmtId="44" fontId="13" fillId="0" borderId="1" xfId="2" applyFont="1" applyBorder="1" applyProtection="1">
      <protection locked="0"/>
    </xf>
    <xf numFmtId="44" fontId="13" fillId="0" borderId="1" xfId="2" applyFont="1" applyFill="1" applyBorder="1" applyAlignment="1" applyProtection="1">
      <alignment horizontal="center" vertical="center" wrapText="1"/>
      <protection locked="0"/>
    </xf>
    <xf numFmtId="44" fontId="13" fillId="0" borderId="1" xfId="2" applyFont="1" applyFill="1" applyBorder="1" applyAlignment="1" applyProtection="1">
      <alignment vertical="center" wrapText="1"/>
      <protection locked="0"/>
    </xf>
    <xf numFmtId="44" fontId="14" fillId="6" borderId="1" xfId="2" applyFont="1" applyFill="1" applyBorder="1" applyAlignment="1" applyProtection="1">
      <alignment vertical="center" wrapText="1"/>
      <protection locked="0"/>
    </xf>
    <xf numFmtId="44" fontId="14" fillId="0" borderId="1" xfId="2" applyFont="1" applyFill="1" applyBorder="1" applyAlignment="1" applyProtection="1">
      <alignment vertical="center" wrapText="1"/>
      <protection locked="0"/>
    </xf>
    <xf numFmtId="44" fontId="14" fillId="5" borderId="1" xfId="2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Protection="1">
      <protection locked="0"/>
    </xf>
    <xf numFmtId="44" fontId="13" fillId="0" borderId="1" xfId="2" applyFont="1" applyBorder="1" applyAlignment="1" applyProtection="1">
      <alignment horizontal="center"/>
      <protection locked="0"/>
    </xf>
    <xf numFmtId="44" fontId="13" fillId="13" borderId="1" xfId="2" applyFont="1" applyFill="1" applyBorder="1" applyAlignment="1" applyProtection="1">
      <alignment horizontal="center" vertical="center" wrapText="1"/>
      <protection locked="0"/>
    </xf>
    <xf numFmtId="44" fontId="13" fillId="13" borderId="1" xfId="2" applyFont="1" applyFill="1" applyBorder="1" applyAlignment="1" applyProtection="1">
      <alignment vertical="center" wrapText="1"/>
      <protection locked="0"/>
    </xf>
    <xf numFmtId="44" fontId="13" fillId="13" borderId="1" xfId="2" applyFont="1" applyFill="1" applyBorder="1" applyProtection="1">
      <protection locked="0"/>
    </xf>
    <xf numFmtId="44" fontId="13" fillId="14" borderId="1" xfId="2" applyFont="1" applyFill="1" applyBorder="1" applyAlignment="1" applyProtection="1">
      <alignment horizontal="center" vertical="center" wrapText="1"/>
      <protection locked="0"/>
    </xf>
    <xf numFmtId="44" fontId="13" fillId="14" borderId="1" xfId="2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44" fontId="13" fillId="15" borderId="1" xfId="2" applyFont="1" applyFill="1" applyBorder="1" applyAlignment="1">
      <alignment horizontal="center" vertical="center" wrapText="1"/>
    </xf>
    <xf numFmtId="44" fontId="14" fillId="13" borderId="1" xfId="2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13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4" fontId="13" fillId="0" borderId="1" xfId="2" applyFont="1" applyBorder="1" applyAlignment="1" applyProtection="1">
      <alignment horizontal="center" vertical="center"/>
      <protection locked="0"/>
    </xf>
    <xf numFmtId="44" fontId="14" fillId="5" borderId="1" xfId="2" applyFont="1" applyFill="1" applyBorder="1" applyAlignment="1" applyProtection="1">
      <alignment horizontal="center" vertical="center"/>
      <protection locked="0"/>
    </xf>
    <xf numFmtId="44" fontId="13" fillId="0" borderId="1" xfId="2" applyFont="1" applyFill="1" applyBorder="1" applyAlignment="1" applyProtection="1">
      <alignment horizontal="center" vertical="center"/>
      <protection locked="0"/>
    </xf>
    <xf numFmtId="44" fontId="14" fillId="0" borderId="1" xfId="2" applyFont="1" applyFill="1" applyBorder="1" applyAlignment="1" applyProtection="1">
      <alignment horizontal="center" vertical="center"/>
      <protection locked="0"/>
    </xf>
    <xf numFmtId="44" fontId="14" fillId="0" borderId="1" xfId="2" applyFont="1" applyBorder="1" applyAlignment="1">
      <alignment horizontal="center" vertical="center"/>
    </xf>
    <xf numFmtId="168" fontId="14" fillId="0" borderId="1" xfId="2" applyNumberFormat="1" applyFont="1" applyFill="1" applyBorder="1" applyAlignment="1">
      <alignment horizontal="center" vertical="center" wrapText="1"/>
    </xf>
    <xf numFmtId="44" fontId="14" fillId="0" borderId="27" xfId="2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wrapText="1"/>
    </xf>
    <xf numFmtId="0" fontId="27" fillId="0" borderId="1" xfId="0" applyFont="1" applyBorder="1" applyAlignment="1">
      <alignment wrapText="1"/>
    </xf>
    <xf numFmtId="0" fontId="14" fillId="6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5" borderId="1" xfId="0" applyFont="1" applyFill="1" applyBorder="1" applyAlignment="1">
      <alignment wrapText="1"/>
    </xf>
    <xf numFmtId="170" fontId="14" fillId="0" borderId="1" xfId="0" applyNumberFormat="1" applyFont="1" applyBorder="1" applyAlignment="1">
      <alignment wrapText="1"/>
    </xf>
    <xf numFmtId="9" fontId="14" fillId="0" borderId="15" xfId="0" applyNumberFormat="1" applyFont="1" applyBorder="1" applyAlignment="1">
      <alignment wrapText="1"/>
    </xf>
    <xf numFmtId="0" fontId="14" fillId="16" borderId="1" xfId="0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 wrapText="1"/>
    </xf>
    <xf numFmtId="164" fontId="14" fillId="16" borderId="1" xfId="0" applyNumberFormat="1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16" borderId="27" xfId="2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vertical="center" wrapText="1"/>
    </xf>
    <xf numFmtId="44" fontId="14" fillId="17" borderId="1" xfId="2" applyFont="1" applyFill="1" applyBorder="1" applyAlignment="1">
      <alignment vertical="center"/>
    </xf>
    <xf numFmtId="167" fontId="14" fillId="17" borderId="1" xfId="0" applyNumberFormat="1" applyFont="1" applyFill="1" applyBorder="1" applyAlignment="1">
      <alignment vertical="center"/>
    </xf>
    <xf numFmtId="44" fontId="14" fillId="0" borderId="27" xfId="2" applyFont="1" applyFill="1" applyBorder="1" applyAlignment="1">
      <alignment vertical="center" wrapText="1"/>
    </xf>
    <xf numFmtId="44" fontId="14" fillId="18" borderId="1" xfId="2" applyFont="1" applyFill="1" applyBorder="1" applyAlignment="1">
      <alignment vertical="center"/>
    </xf>
    <xf numFmtId="167" fontId="14" fillId="18" borderId="1" xfId="0" applyNumberFormat="1" applyFont="1" applyFill="1" applyBorder="1" applyAlignment="1">
      <alignment vertical="center"/>
    </xf>
    <xf numFmtId="164" fontId="14" fillId="0" borderId="15" xfId="0" applyNumberFormat="1" applyFont="1" applyBorder="1" applyAlignment="1">
      <alignment vertical="center" wrapText="1"/>
    </xf>
    <xf numFmtId="164" fontId="14" fillId="18" borderId="30" xfId="0" applyNumberFormat="1" applyFont="1" applyFill="1" applyBorder="1" applyAlignment="1">
      <alignment vertical="center" wrapText="1"/>
    </xf>
    <xf numFmtId="44" fontId="27" fillId="0" borderId="1" xfId="2" applyFont="1" applyFill="1" applyBorder="1" applyAlignment="1">
      <alignment horizontal="center" vertical="center" wrapText="1"/>
    </xf>
    <xf numFmtId="9" fontId="14" fillId="0" borderId="1" xfId="5" applyFont="1" applyFill="1" applyBorder="1" applyAlignment="1">
      <alignment horizontal="center" vertical="center"/>
    </xf>
    <xf numFmtId="164" fontId="14" fillId="0" borderId="10" xfId="0" applyNumberFormat="1" applyFont="1" applyBorder="1" applyAlignment="1">
      <alignment vertical="center" wrapText="1"/>
    </xf>
    <xf numFmtId="10" fontId="13" fillId="0" borderId="29" xfId="2" applyNumberFormat="1" applyFont="1" applyFill="1" applyBorder="1" applyAlignment="1">
      <alignment horizontal="center" vertical="center" wrapText="1"/>
    </xf>
    <xf numFmtId="44" fontId="14" fillId="0" borderId="35" xfId="2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167" fontId="13" fillId="0" borderId="0" xfId="0" applyNumberFormat="1" applyFont="1" applyAlignment="1">
      <alignment horizontal="left" vertical="center" wrapText="1"/>
    </xf>
    <xf numFmtId="167" fontId="20" fillId="0" borderId="0" xfId="0" applyNumberFormat="1" applyFont="1" applyAlignment="1">
      <alignment horizontal="left" wrapText="1"/>
    </xf>
    <xf numFmtId="166" fontId="13" fillId="0" borderId="0" xfId="4" applyNumberFormat="1" applyFont="1" applyAlignment="1">
      <alignment horizontal="left" vertical="center" wrapText="1"/>
    </xf>
    <xf numFmtId="0" fontId="13" fillId="0" borderId="36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3" fillId="0" borderId="36" xfId="4" applyFont="1" applyBorder="1" applyAlignment="1">
      <alignment horizontal="left" vertical="center" wrapText="1"/>
    </xf>
    <xf numFmtId="0" fontId="26" fillId="0" borderId="36" xfId="4" applyFont="1" applyBorder="1" applyAlignment="1">
      <alignment horizontal="left" vertical="center" wrapText="1"/>
    </xf>
    <xf numFmtId="0" fontId="18" fillId="0" borderId="36" xfId="4" applyFont="1" applyBorder="1" applyAlignment="1">
      <alignment horizontal="left" vertical="center" wrapText="1"/>
    </xf>
    <xf numFmtId="167" fontId="14" fillId="0" borderId="36" xfId="0" applyNumberFormat="1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/>
    </xf>
    <xf numFmtId="0" fontId="20" fillId="0" borderId="36" xfId="0" applyFont="1" applyBorder="1" applyAlignment="1">
      <alignment horizontal="left" wrapText="1"/>
    </xf>
    <xf numFmtId="167" fontId="20" fillId="0" borderId="36" xfId="0" applyNumberFormat="1" applyFont="1" applyBorder="1" applyAlignment="1">
      <alignment horizontal="left" wrapText="1"/>
    </xf>
    <xf numFmtId="167" fontId="13" fillId="0" borderId="36" xfId="0" applyNumberFormat="1" applyFont="1" applyBorder="1" applyAlignment="1">
      <alignment horizontal="left" vertical="center" wrapText="1"/>
    </xf>
    <xf numFmtId="0" fontId="13" fillId="0" borderId="36" xfId="0" applyFont="1" applyBorder="1" applyAlignment="1">
      <alignment vertical="center" wrapText="1"/>
    </xf>
    <xf numFmtId="0" fontId="14" fillId="18" borderId="1" xfId="0" applyFont="1" applyFill="1" applyBorder="1" applyAlignment="1">
      <alignment vertical="center" wrapText="1"/>
    </xf>
    <xf numFmtId="0" fontId="13" fillId="13" borderId="1" xfId="0" applyFont="1" applyFill="1" applyBorder="1"/>
    <xf numFmtId="0" fontId="13" fillId="13" borderId="1" xfId="6" applyFont="1" applyFill="1" applyBorder="1" applyProtection="1">
      <protection locked="0"/>
    </xf>
    <xf numFmtId="44" fontId="13" fillId="13" borderId="1" xfId="2" applyFont="1" applyFill="1" applyBorder="1"/>
    <xf numFmtId="0" fontId="13" fillId="3" borderId="1" xfId="0" applyFont="1" applyFill="1" applyBorder="1" applyAlignment="1">
      <alignment horizontal="center" vertical="center"/>
    </xf>
    <xf numFmtId="44" fontId="13" fillId="3" borderId="1" xfId="2" applyFont="1" applyFill="1" applyBorder="1" applyAlignment="1">
      <alignment horizontal="center" vertical="center"/>
    </xf>
    <xf numFmtId="44" fontId="13" fillId="3" borderId="29" xfId="2" applyFont="1" applyFill="1" applyBorder="1" applyAlignment="1">
      <alignment horizontal="center" vertical="center"/>
    </xf>
    <xf numFmtId="0" fontId="13" fillId="7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44" fontId="13" fillId="0" borderId="1" xfId="2" applyFont="1" applyFill="1" applyBorder="1" applyAlignment="1">
      <alignment wrapText="1"/>
    </xf>
    <xf numFmtId="44" fontId="13" fillId="0" borderId="1" xfId="2" applyFont="1" applyBorder="1" applyAlignment="1">
      <alignment horizontal="center" vertical="center"/>
    </xf>
    <xf numFmtId="44" fontId="13" fillId="0" borderId="15" xfId="2" applyFont="1" applyBorder="1" applyAlignment="1">
      <alignment wrapText="1"/>
    </xf>
    <xf numFmtId="0" fontId="13" fillId="18" borderId="1" xfId="0" applyFont="1" applyFill="1" applyBorder="1" applyAlignment="1">
      <alignment horizontal="center" vertical="center"/>
    </xf>
    <xf numFmtId="44" fontId="13" fillId="18" borderId="1" xfId="2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vertical="center"/>
    </xf>
    <xf numFmtId="0" fontId="13" fillId="0" borderId="27" xfId="0" applyFont="1" applyBorder="1"/>
    <xf numFmtId="0" fontId="13" fillId="17" borderId="1" xfId="0" applyFont="1" applyFill="1" applyBorder="1" applyAlignment="1">
      <alignment horizontal="center" vertical="center"/>
    </xf>
    <xf numFmtId="44" fontId="13" fillId="17" borderId="1" xfId="2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vertical="center"/>
    </xf>
    <xf numFmtId="164" fontId="13" fillId="0" borderId="1" xfId="0" applyNumberFormat="1" applyFont="1" applyBorder="1"/>
    <xf numFmtId="44" fontId="13" fillId="0" borderId="1" xfId="2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44" fontId="14" fillId="0" borderId="10" xfId="2" applyFont="1" applyFill="1" applyBorder="1" applyAlignment="1">
      <alignment vertical="center" wrapText="1"/>
    </xf>
    <xf numFmtId="44" fontId="13" fillId="0" borderId="1" xfId="2" applyFont="1" applyFill="1" applyBorder="1"/>
    <xf numFmtId="0" fontId="13" fillId="0" borderId="10" xfId="0" applyFont="1" applyBorder="1" applyAlignment="1">
      <alignment wrapText="1"/>
    </xf>
    <xf numFmtId="44" fontId="13" fillId="0" borderId="10" xfId="2" applyFont="1" applyFill="1" applyBorder="1" applyAlignment="1">
      <alignment wrapText="1"/>
    </xf>
    <xf numFmtId="0" fontId="13" fillId="0" borderId="10" xfId="0" applyFont="1" applyBorder="1"/>
    <xf numFmtId="0" fontId="13" fillId="0" borderId="10" xfId="0" applyFont="1" applyBorder="1" applyAlignment="1">
      <alignment horizontal="center" vertical="center"/>
    </xf>
    <xf numFmtId="44" fontId="13" fillId="0" borderId="10" xfId="2" applyFont="1" applyBorder="1" applyAlignment="1">
      <alignment horizontal="center" vertical="center"/>
    </xf>
    <xf numFmtId="168" fontId="13" fillId="0" borderId="10" xfId="0" applyNumberFormat="1" applyFont="1" applyBorder="1"/>
    <xf numFmtId="44" fontId="13" fillId="0" borderId="10" xfId="2" applyFont="1" applyBorder="1"/>
    <xf numFmtId="167" fontId="13" fillId="0" borderId="10" xfId="0" applyNumberFormat="1" applyFont="1" applyBorder="1"/>
    <xf numFmtId="44" fontId="13" fillId="0" borderId="10" xfId="2" applyFont="1" applyBorder="1" applyAlignment="1">
      <alignment wrapText="1"/>
    </xf>
    <xf numFmtId="0" fontId="13" fillId="13" borderId="1" xfId="13" applyFont="1" applyFill="1" applyBorder="1" applyProtection="1">
      <protection locked="0"/>
    </xf>
    <xf numFmtId="0" fontId="13" fillId="13" borderId="1" xfId="13" applyFont="1" applyFill="1" applyBorder="1" applyAlignment="1" applyProtection="1">
      <alignment wrapText="1"/>
      <protection locked="0"/>
    </xf>
    <xf numFmtId="44" fontId="32" fillId="2" borderId="1" xfId="2" applyFont="1" applyFill="1" applyBorder="1" applyAlignment="1" applyProtection="1">
      <alignment horizontal="center" vertical="center" wrapText="1"/>
      <protection locked="0"/>
    </xf>
    <xf numFmtId="2" fontId="14" fillId="0" borderId="0" xfId="2" applyNumberFormat="1" applyFont="1" applyFill="1" applyBorder="1" applyAlignment="1">
      <alignment vertical="center"/>
    </xf>
    <xf numFmtId="0" fontId="20" fillId="2" borderId="1" xfId="0" applyFont="1" applyFill="1" applyBorder="1" applyProtection="1">
      <protection locked="0"/>
    </xf>
    <xf numFmtId="0" fontId="31" fillId="13" borderId="1" xfId="0" applyFont="1" applyFill="1" applyBorder="1"/>
    <xf numFmtId="0" fontId="31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Protection="1">
      <protection locked="0"/>
    </xf>
    <xf numFmtId="168" fontId="13" fillId="0" borderId="1" xfId="0" applyNumberFormat="1" applyFont="1" applyBorder="1" applyAlignment="1" applyProtection="1">
      <alignment horizontal="center"/>
      <protection locked="0"/>
    </xf>
    <xf numFmtId="167" fontId="13" fillId="0" borderId="1" xfId="0" applyNumberFormat="1" applyFont="1" applyBorder="1" applyAlignment="1" applyProtection="1">
      <alignment horizontal="center"/>
      <protection locked="0"/>
    </xf>
    <xf numFmtId="168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Protection="1">
      <protection locked="0"/>
    </xf>
    <xf numFmtId="0" fontId="20" fillId="0" borderId="1" xfId="0" applyFont="1" applyBorder="1" applyAlignment="1" applyProtection="1">
      <alignment horizontal="center"/>
      <protection locked="0"/>
    </xf>
    <xf numFmtId="168" fontId="13" fillId="0" borderId="1" xfId="0" applyNumberFormat="1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 applyProtection="1">
      <alignment horizontal="center" vertical="center" wrapText="1"/>
      <protection locked="0"/>
    </xf>
    <xf numFmtId="167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1" fillId="13" borderId="1" xfId="0" applyFont="1" applyFill="1" applyBorder="1" applyAlignment="1" applyProtection="1">
      <alignment wrapText="1"/>
      <protection locked="0"/>
    </xf>
    <xf numFmtId="164" fontId="14" fillId="0" borderId="30" xfId="0" applyNumberFormat="1" applyFont="1" applyBorder="1" applyAlignment="1">
      <alignment vertical="center" wrapText="1"/>
    </xf>
    <xf numFmtId="164" fontId="14" fillId="17" borderId="30" xfId="0" applyNumberFormat="1" applyFont="1" applyFill="1" applyBorder="1" applyAlignment="1">
      <alignment vertical="center" wrapText="1"/>
    </xf>
    <xf numFmtId="44" fontId="32" fillId="13" borderId="34" xfId="2" applyFont="1" applyFill="1" applyBorder="1" applyAlignment="1" applyProtection="1">
      <alignment horizontal="center" vertical="center"/>
      <protection locked="0"/>
    </xf>
    <xf numFmtId="164" fontId="14" fillId="0" borderId="1" xfId="0" applyNumberFormat="1" applyFont="1" applyBorder="1" applyAlignment="1">
      <alignment wrapText="1"/>
    </xf>
    <xf numFmtId="164" fontId="14" fillId="0" borderId="1" xfId="0" applyNumberFormat="1" applyFont="1" applyBorder="1"/>
    <xf numFmtId="164" fontId="14" fillId="0" borderId="1" xfId="0" applyNumberFormat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/>
    </xf>
    <xf numFmtId="44" fontId="14" fillId="6" borderId="1" xfId="2" applyFont="1" applyFill="1" applyBorder="1" applyAlignment="1">
      <alignment horizontal="center" vertical="center" wrapText="1"/>
    </xf>
    <xf numFmtId="0" fontId="7" fillId="2" borderId="29" xfId="0" applyFont="1" applyFill="1" applyBorder="1" applyAlignment="1" applyProtection="1">
      <alignment wrapText="1"/>
      <protection locked="0"/>
    </xf>
    <xf numFmtId="0" fontId="7" fillId="2" borderId="27" xfId="0" applyFont="1" applyFill="1" applyBorder="1" applyAlignment="1" applyProtection="1">
      <alignment wrapText="1"/>
      <protection locked="0"/>
    </xf>
    <xf numFmtId="0" fontId="12" fillId="7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wrapText="1"/>
    </xf>
    <xf numFmtId="0" fontId="16" fillId="7" borderId="10" xfId="0" applyFont="1" applyFill="1" applyBorder="1" applyAlignment="1">
      <alignment wrapText="1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7" fillId="7" borderId="0" xfId="0" applyFont="1" applyFill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/>
    </xf>
    <xf numFmtId="167" fontId="14" fillId="6" borderId="0" xfId="0" applyNumberFormat="1" applyFont="1" applyFill="1" applyAlignment="1">
      <alignment horizontal="center" vertical="center" wrapText="1"/>
    </xf>
    <xf numFmtId="0" fontId="14" fillId="6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164" fontId="14" fillId="6" borderId="0" xfId="2" applyNumberFormat="1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0" fillId="6" borderId="0" xfId="0" applyFill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43" fontId="8" fillId="0" borderId="3" xfId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17" borderId="1" xfId="0" applyFont="1" applyFill="1" applyBorder="1" applyAlignment="1">
      <alignment vertical="center"/>
    </xf>
    <xf numFmtId="0" fontId="13" fillId="1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wrapText="1"/>
    </xf>
    <xf numFmtId="0" fontId="14" fillId="18" borderId="1" xfId="0" applyFont="1" applyFill="1" applyBorder="1" applyAlignment="1">
      <alignment vertical="center" wrapText="1"/>
    </xf>
    <xf numFmtId="0" fontId="13" fillId="18" borderId="1" xfId="0" applyFont="1" applyFill="1" applyBorder="1" applyAlignment="1">
      <alignment vertical="center" wrapText="1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>
      <alignment horizontal="center" vertical="center" wrapText="1"/>
    </xf>
  </cellXfs>
  <cellStyles count="15">
    <cellStyle name="Comma" xfId="1" builtinId="3"/>
    <cellStyle name="Comma 2" xfId="10" xr:uid="{00000000-0005-0000-0000-000001000000}"/>
    <cellStyle name="Comma 2 2" xfId="12" xr:uid="{00000000-0005-0000-0000-000002000000}"/>
    <cellStyle name="Currency" xfId="2" builtinId="4"/>
    <cellStyle name="Currency 2" xfId="3" xr:uid="{00000000-0005-0000-0000-000004000000}"/>
    <cellStyle name="Currency 2 2" xfId="11" xr:uid="{00000000-0005-0000-0000-000005000000}"/>
    <cellStyle name="Currency 2 3" xfId="9" xr:uid="{00000000-0005-0000-0000-000006000000}"/>
    <cellStyle name="Currency 3" xfId="7" xr:uid="{00000000-0005-0000-0000-000007000000}"/>
    <cellStyle name="Currency 4" xfId="14" xr:uid="{00000000-0005-0000-0000-000008000000}"/>
    <cellStyle name="Normal" xfId="0" builtinId="0"/>
    <cellStyle name="Normal 2" xfId="4" xr:uid="{00000000-0005-0000-0000-00000A000000}"/>
    <cellStyle name="Normal 2 2" xfId="8" xr:uid="{00000000-0005-0000-0000-00000B000000}"/>
    <cellStyle name="Normal 3" xfId="6" xr:uid="{00000000-0005-0000-0000-00000C000000}"/>
    <cellStyle name="Normal 4" xfId="13" xr:uid="{00000000-0005-0000-0000-00000D000000}"/>
    <cellStyle name="Percent" xfId="5" builtinId="5"/>
  </cellStyles>
  <dxfs count="0"/>
  <tableStyles count="0" defaultTableStyle="TableStyleMedium2" defaultPivotStyle="PivotStyleLight16"/>
  <colors>
    <mruColors>
      <color rgb="FFD8E4BC"/>
      <color rgb="FFC0504D"/>
      <color rgb="FFFFCC66"/>
      <color rgb="FFFFCC00"/>
      <color rgb="FFFFFF66"/>
      <color rgb="FFC4BD97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2"/>
  <sheetViews>
    <sheetView zoomScale="77" zoomScaleNormal="77" workbookViewId="0">
      <selection activeCell="C19" sqref="C19"/>
    </sheetView>
  </sheetViews>
  <sheetFormatPr defaultColWidth="9.1796875" defaultRowHeight="12.5" x14ac:dyDescent="0.25"/>
  <cols>
    <col min="1" max="1" width="17.26953125" style="52" bestFit="1" customWidth="1"/>
    <col min="2" max="2" width="70.453125" style="52" customWidth="1"/>
    <col min="3" max="3" width="49.81640625" style="266" bestFit="1" customWidth="1"/>
    <col min="4" max="4" width="2.26953125" style="52" customWidth="1"/>
    <col min="5" max="5" width="16.54296875" style="274" customWidth="1"/>
    <col min="6" max="6" width="12.7265625" style="275" customWidth="1"/>
    <col min="7" max="7" width="11.26953125" style="275" customWidth="1"/>
    <col min="8" max="8" width="14.81640625" style="275" customWidth="1"/>
    <col min="9" max="9" width="11.453125" style="275" customWidth="1"/>
    <col min="10" max="10" width="13.1796875" style="275" customWidth="1"/>
    <col min="11" max="12" width="15.1796875" style="52" customWidth="1"/>
    <col min="13" max="16384" width="9.1796875" style="52"/>
  </cols>
  <sheetData>
    <row r="1" spans="1:22" s="262" customFormat="1" ht="23.25" customHeight="1" x14ac:dyDescent="0.25">
      <c r="A1" s="435" t="s">
        <v>153</v>
      </c>
      <c r="B1" s="436"/>
      <c r="C1" s="437"/>
      <c r="D1" s="436"/>
      <c r="E1" s="436"/>
      <c r="F1" s="436"/>
      <c r="G1" s="436"/>
      <c r="H1" s="436"/>
      <c r="I1" s="436"/>
      <c r="J1" s="436"/>
    </row>
    <row r="2" spans="1:22" s="9" customFormat="1" ht="57.75" customHeight="1" x14ac:dyDescent="0.3">
      <c r="A2" s="54" t="s">
        <v>114</v>
      </c>
      <c r="B2" s="433"/>
      <c r="C2" s="434"/>
    </row>
    <row r="3" spans="1:22" s="9" customFormat="1" ht="15" x14ac:dyDescent="0.3">
      <c r="A3" s="54" t="s">
        <v>115</v>
      </c>
      <c r="B3" s="433"/>
      <c r="C3" s="434"/>
    </row>
    <row r="4" spans="1:22" s="9" customFormat="1" ht="15" x14ac:dyDescent="0.3">
      <c r="A4" s="54" t="s">
        <v>125</v>
      </c>
      <c r="B4" s="250"/>
      <c r="C4" s="261"/>
    </row>
    <row r="5" spans="1:22" s="9" customFormat="1" ht="15" x14ac:dyDescent="0.3">
      <c r="A5" s="54" t="s">
        <v>116</v>
      </c>
      <c r="B5" s="248"/>
    </row>
    <row r="6" spans="1:22" s="9" customFormat="1" ht="15" x14ac:dyDescent="0.3">
      <c r="A6" s="54" t="s">
        <v>117</v>
      </c>
      <c r="B6" s="248"/>
    </row>
    <row r="7" spans="1:22" s="9" customFormat="1" ht="15" x14ac:dyDescent="0.3">
      <c r="A7" s="54" t="s">
        <v>118</v>
      </c>
      <c r="B7" s="248"/>
    </row>
    <row r="8" spans="1:22" s="9" customFormat="1" ht="15" x14ac:dyDescent="0.3">
      <c r="A8" s="54"/>
      <c r="B8" s="52"/>
    </row>
    <row r="9" spans="1:22" s="262" customFormat="1" ht="23.25" customHeight="1" x14ac:dyDescent="0.25">
      <c r="A9" s="435" t="s">
        <v>132</v>
      </c>
      <c r="B9" s="436"/>
      <c r="C9" s="437"/>
      <c r="D9" s="436"/>
      <c r="E9" s="436"/>
      <c r="F9" s="436"/>
      <c r="G9" s="436"/>
      <c r="H9" s="436"/>
      <c r="I9" s="436"/>
      <c r="J9" s="436"/>
    </row>
    <row r="10" spans="1:22" ht="9.75" customHeight="1" x14ac:dyDescent="0.25">
      <c r="A10" s="263"/>
      <c r="B10" s="264"/>
      <c r="C10" s="265"/>
      <c r="D10" s="264"/>
      <c r="E10" s="264"/>
      <c r="F10" s="264"/>
      <c r="G10" s="264"/>
      <c r="H10" s="264"/>
      <c r="I10" s="264"/>
      <c r="J10" s="264"/>
    </row>
    <row r="11" spans="1:22" ht="61.5" customHeight="1" x14ac:dyDescent="0.25">
      <c r="E11" s="438" t="s">
        <v>139</v>
      </c>
      <c r="F11" s="439"/>
      <c r="G11" s="439"/>
      <c r="H11" s="439"/>
      <c r="I11" s="439"/>
      <c r="J11" s="439"/>
      <c r="K11" s="440"/>
      <c r="L11" s="440"/>
      <c r="M11" s="441"/>
    </row>
    <row r="12" spans="1:22" s="189" customFormat="1" ht="60.5" thickBot="1" x14ac:dyDescent="0.3">
      <c r="A12" s="431"/>
      <c r="B12" s="208" t="s">
        <v>245</v>
      </c>
      <c r="C12" s="184" t="s">
        <v>104</v>
      </c>
      <c r="D12" s="184"/>
      <c r="E12" s="430" t="s">
        <v>226</v>
      </c>
      <c r="F12" s="430" t="s">
        <v>227</v>
      </c>
      <c r="G12" s="430" t="s">
        <v>228</v>
      </c>
      <c r="H12" s="430" t="s">
        <v>229</v>
      </c>
      <c r="I12" s="430" t="s">
        <v>230</v>
      </c>
      <c r="J12" s="430" t="s">
        <v>231</v>
      </c>
      <c r="K12" s="430" t="s">
        <v>232</v>
      </c>
      <c r="L12" s="430" t="s">
        <v>233</v>
      </c>
      <c r="M12" s="430" t="s">
        <v>234</v>
      </c>
      <c r="N12" s="430" t="s">
        <v>235</v>
      </c>
      <c r="O12" s="430" t="s">
        <v>236</v>
      </c>
      <c r="P12" s="430" t="s">
        <v>237</v>
      </c>
      <c r="Q12" s="430" t="s">
        <v>238</v>
      </c>
      <c r="R12" s="430" t="s">
        <v>239</v>
      </c>
      <c r="S12" s="430"/>
      <c r="T12" s="430"/>
      <c r="U12" s="430"/>
      <c r="V12" s="430"/>
    </row>
    <row r="13" spans="1:22" s="53" customFormat="1" ht="15" x14ac:dyDescent="0.3">
      <c r="A13" s="54"/>
      <c r="B13" s="251" t="s">
        <v>204</v>
      </c>
      <c r="C13" s="321"/>
      <c r="D13" s="54"/>
      <c r="E13" s="254"/>
      <c r="F13" s="254"/>
      <c r="G13" s="254"/>
      <c r="H13" s="254"/>
      <c r="I13" s="254"/>
      <c r="J13" s="255"/>
      <c r="K13" s="254"/>
      <c r="L13" s="254"/>
      <c r="M13" s="254"/>
      <c r="N13" s="254"/>
      <c r="O13" s="254"/>
      <c r="P13" s="254"/>
      <c r="Q13" s="255"/>
      <c r="R13" s="254"/>
      <c r="S13" s="254"/>
      <c r="T13" s="254"/>
      <c r="U13" s="254"/>
      <c r="V13" s="254"/>
    </row>
    <row r="14" spans="1:22" s="53" customFormat="1" ht="15" x14ac:dyDescent="0.3">
      <c r="B14" s="374"/>
      <c r="C14" s="322"/>
      <c r="D14" s="92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</row>
    <row r="15" spans="1:22" s="53" customFormat="1" ht="15" x14ac:dyDescent="0.3">
      <c r="B15" s="411"/>
      <c r="C15" s="412"/>
      <c r="D15" s="92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s="53" customFormat="1" ht="15" customHeight="1" x14ac:dyDescent="0.3">
      <c r="B16" s="375"/>
      <c r="C16" s="322"/>
      <c r="D16" s="92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</row>
    <row r="17" spans="2:22" s="53" customFormat="1" ht="15" x14ac:dyDescent="0.3">
      <c r="B17" s="375"/>
      <c r="C17" s="322"/>
      <c r="D17" s="92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</row>
    <row r="18" spans="2:22" s="53" customFormat="1" ht="15" x14ac:dyDescent="0.3">
      <c r="B18" s="375"/>
      <c r="C18" s="188"/>
      <c r="D18" s="92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</row>
    <row r="19" spans="2:22" s="53" customFormat="1" ht="15" x14ac:dyDescent="0.3">
      <c r="B19" s="375"/>
      <c r="C19" s="188"/>
      <c r="D19" s="92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</row>
    <row r="20" spans="2:22" s="53" customFormat="1" ht="15" x14ac:dyDescent="0.3">
      <c r="B20" s="375"/>
      <c r="C20" s="188"/>
      <c r="D20" s="92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</row>
    <row r="21" spans="2:22" s="268" customFormat="1" ht="15.5" x14ac:dyDescent="0.35">
      <c r="B21" s="375"/>
      <c r="C21" s="26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</row>
    <row r="22" spans="2:22" s="53" customFormat="1" ht="15" x14ac:dyDescent="0.3">
      <c r="B22" s="375"/>
      <c r="C22" s="18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</row>
    <row r="23" spans="2:22" s="53" customFormat="1" ht="15" x14ac:dyDescent="0.3">
      <c r="B23" s="375"/>
      <c r="C23" s="188"/>
      <c r="D23" s="92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</row>
    <row r="24" spans="2:22" s="53" customFormat="1" ht="15" customHeight="1" x14ac:dyDescent="0.3">
      <c r="B24" s="375"/>
      <c r="C24" s="189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</row>
    <row r="25" spans="2:22" s="53" customFormat="1" ht="15" x14ac:dyDescent="0.3">
      <c r="B25" s="375"/>
      <c r="C25" s="188"/>
      <c r="D25" s="92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</row>
    <row r="26" spans="2:22" s="268" customFormat="1" ht="15.5" x14ac:dyDescent="0.35">
      <c r="B26" s="410"/>
      <c r="C26" s="322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</row>
    <row r="27" spans="2:22" s="268" customFormat="1" ht="15.5" x14ac:dyDescent="0.35">
      <c r="B27" s="410"/>
      <c r="C27" s="322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</row>
    <row r="28" spans="2:22" s="53" customFormat="1" ht="15" x14ac:dyDescent="0.3">
      <c r="B28" s="422"/>
      <c r="C28" s="188"/>
      <c r="D28" s="92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</row>
    <row r="29" spans="2:22" s="53" customFormat="1" ht="15" x14ac:dyDescent="0.3">
      <c r="B29" s="374"/>
      <c r="C29" s="322"/>
      <c r="D29" s="92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</row>
    <row r="30" spans="2:22" s="53" customFormat="1" ht="15" x14ac:dyDescent="0.3">
      <c r="B30" s="374"/>
      <c r="C30" s="322"/>
      <c r="D30" s="92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</row>
    <row r="31" spans="2:22" s="53" customFormat="1" ht="15" x14ac:dyDescent="0.3">
      <c r="B31" s="252"/>
      <c r="C31" s="188"/>
      <c r="D31" s="92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</row>
    <row r="32" spans="2:22" s="53" customFormat="1" ht="15" x14ac:dyDescent="0.3">
      <c r="B32" s="413"/>
      <c r="C32" s="189"/>
      <c r="E32" s="414"/>
      <c r="F32" s="415"/>
      <c r="G32" s="415"/>
      <c r="H32" s="415"/>
      <c r="I32" s="415"/>
      <c r="J32" s="415"/>
      <c r="K32" s="415"/>
      <c r="L32" s="415"/>
      <c r="M32" s="415"/>
    </row>
    <row r="33" spans="1:13" s="53" customFormat="1" ht="15" x14ac:dyDescent="0.3">
      <c r="B33" s="319"/>
      <c r="C33" s="188"/>
      <c r="D33" s="92"/>
      <c r="E33" s="416"/>
      <c r="F33" s="416"/>
      <c r="G33" s="416"/>
      <c r="H33" s="416"/>
      <c r="I33" s="416"/>
      <c r="J33" s="416"/>
      <c r="K33" s="416"/>
      <c r="L33" s="416"/>
      <c r="M33" s="416"/>
    </row>
    <row r="34" spans="1:13" s="53" customFormat="1" ht="15" x14ac:dyDescent="0.3">
      <c r="B34" s="319"/>
      <c r="C34" s="188"/>
      <c r="D34" s="92"/>
      <c r="E34" s="416"/>
      <c r="F34" s="416"/>
      <c r="G34" s="416"/>
      <c r="H34" s="416"/>
      <c r="I34" s="416"/>
      <c r="J34" s="416"/>
      <c r="K34" s="416"/>
      <c r="L34" s="416"/>
      <c r="M34" s="416"/>
    </row>
    <row r="35" spans="1:13" s="268" customFormat="1" ht="15.5" x14ac:dyDescent="0.35">
      <c r="B35" s="417"/>
      <c r="C35" s="267"/>
      <c r="E35" s="418"/>
      <c r="F35" s="418"/>
      <c r="G35" s="418"/>
      <c r="H35" s="418"/>
      <c r="I35" s="418"/>
      <c r="J35" s="418"/>
      <c r="K35" s="418"/>
      <c r="L35" s="418"/>
      <c r="M35" s="418"/>
    </row>
    <row r="36" spans="1:13" s="53" customFormat="1" ht="15" x14ac:dyDescent="0.3">
      <c r="A36" s="54"/>
      <c r="B36" s="413"/>
      <c r="C36" s="184"/>
      <c r="D36" s="54"/>
      <c r="E36" s="419"/>
      <c r="F36" s="420"/>
      <c r="G36" s="419"/>
      <c r="H36" s="419"/>
      <c r="I36" s="419"/>
      <c r="J36" s="419"/>
      <c r="K36" s="419"/>
      <c r="L36" s="419"/>
      <c r="M36" s="419"/>
    </row>
    <row r="37" spans="1:13" s="53" customFormat="1" ht="15" x14ac:dyDescent="0.3">
      <c r="A37" s="54"/>
      <c r="B37" s="319"/>
      <c r="C37" s="184"/>
      <c r="D37" s="54"/>
      <c r="E37" s="419"/>
      <c r="F37" s="420"/>
      <c r="G37" s="419"/>
      <c r="H37" s="419"/>
      <c r="I37" s="419"/>
      <c r="J37" s="419"/>
      <c r="K37" s="419"/>
      <c r="L37" s="419"/>
      <c r="M37" s="419"/>
    </row>
    <row r="38" spans="1:13" s="53" customFormat="1" ht="15" x14ac:dyDescent="0.3">
      <c r="A38" s="54"/>
      <c r="B38" s="413"/>
      <c r="C38" s="184"/>
      <c r="D38" s="54"/>
      <c r="E38" s="419"/>
      <c r="F38" s="420"/>
      <c r="G38" s="419"/>
      <c r="H38" s="419"/>
      <c r="I38" s="419"/>
      <c r="J38" s="419"/>
      <c r="K38" s="419"/>
      <c r="L38" s="419"/>
      <c r="M38" s="419"/>
    </row>
    <row r="39" spans="1:13" s="53" customFormat="1" ht="15" x14ac:dyDescent="0.3">
      <c r="A39" s="54"/>
      <c r="B39" s="413"/>
      <c r="C39" s="184"/>
      <c r="D39" s="54"/>
      <c r="E39" s="419"/>
      <c r="F39" s="420"/>
      <c r="G39" s="419"/>
      <c r="H39" s="419"/>
      <c r="I39" s="419"/>
      <c r="J39" s="419"/>
      <c r="K39" s="419"/>
      <c r="L39" s="419"/>
      <c r="M39" s="419"/>
    </row>
    <row r="40" spans="1:13" s="53" customFormat="1" ht="15" customHeight="1" x14ac:dyDescent="0.3">
      <c r="B40" s="319"/>
      <c r="C40" s="188"/>
      <c r="D40" s="92"/>
      <c r="E40" s="416"/>
      <c r="F40" s="416"/>
      <c r="G40" s="416"/>
      <c r="H40" s="416"/>
      <c r="I40" s="416"/>
      <c r="J40" s="416"/>
      <c r="K40" s="416"/>
      <c r="L40" s="416"/>
      <c r="M40" s="416"/>
    </row>
    <row r="41" spans="1:13" s="53" customFormat="1" ht="15" customHeight="1" x14ac:dyDescent="0.3">
      <c r="B41" s="413"/>
      <c r="C41" s="189"/>
      <c r="E41" s="416"/>
      <c r="F41" s="421"/>
      <c r="G41" s="421"/>
      <c r="H41" s="421"/>
      <c r="I41" s="421"/>
      <c r="J41" s="421"/>
      <c r="K41" s="421"/>
      <c r="L41" s="421"/>
      <c r="M41" s="421"/>
    </row>
    <row r="42" spans="1:13" s="53" customFormat="1" ht="15" x14ac:dyDescent="0.3">
      <c r="A42" s="54"/>
      <c r="B42" s="413"/>
      <c r="C42" s="184"/>
      <c r="D42" s="54"/>
      <c r="E42" s="419"/>
      <c r="F42" s="420"/>
      <c r="G42" s="419"/>
      <c r="H42" s="419"/>
      <c r="I42" s="419"/>
      <c r="J42" s="419"/>
      <c r="K42" s="419"/>
      <c r="L42" s="419"/>
      <c r="M42" s="419"/>
    </row>
    <row r="43" spans="1:13" s="53" customFormat="1" ht="15" x14ac:dyDescent="0.3">
      <c r="A43" s="54"/>
      <c r="B43" s="413"/>
      <c r="C43" s="188"/>
      <c r="D43" s="54"/>
      <c r="E43" s="419"/>
      <c r="F43" s="420"/>
      <c r="G43" s="419"/>
      <c r="H43" s="419"/>
      <c r="I43" s="419"/>
      <c r="J43" s="419"/>
      <c r="K43" s="419"/>
      <c r="L43" s="419"/>
      <c r="M43" s="419"/>
    </row>
    <row r="44" spans="1:13" s="53" customFormat="1" ht="15" x14ac:dyDescent="0.3">
      <c r="C44" s="189"/>
      <c r="E44" s="269"/>
      <c r="F44" s="270"/>
      <c r="G44" s="270"/>
      <c r="H44" s="270"/>
      <c r="I44" s="270"/>
      <c r="J44" s="270"/>
    </row>
    <row r="45" spans="1:13" s="53" customFormat="1" ht="15" x14ac:dyDescent="0.3">
      <c r="A45" s="54"/>
      <c r="B45" s="54"/>
      <c r="C45" s="184"/>
      <c r="D45" s="54"/>
      <c r="E45" s="55"/>
      <c r="F45" s="271"/>
      <c r="G45" s="55"/>
      <c r="H45" s="55"/>
      <c r="I45" s="55"/>
      <c r="J45" s="55"/>
    </row>
    <row r="46" spans="1:13" s="53" customFormat="1" ht="15" x14ac:dyDescent="0.3">
      <c r="A46" s="54"/>
      <c r="B46" s="54"/>
      <c r="C46" s="184"/>
      <c r="D46" s="54"/>
      <c r="E46" s="55"/>
      <c r="F46" s="271"/>
      <c r="G46" s="55"/>
      <c r="H46" s="55"/>
      <c r="I46" s="55"/>
      <c r="J46" s="55"/>
    </row>
    <row r="47" spans="1:13" s="53" customFormat="1" ht="15" x14ac:dyDescent="0.3">
      <c r="A47" s="54"/>
      <c r="C47" s="184"/>
      <c r="D47" s="54"/>
      <c r="E47" s="55"/>
      <c r="F47" s="271"/>
      <c r="G47" s="55"/>
      <c r="H47" s="55"/>
      <c r="I47" s="55"/>
      <c r="J47" s="55"/>
    </row>
    <row r="48" spans="1:13" s="53" customFormat="1" ht="15" x14ac:dyDescent="0.3">
      <c r="A48" s="54"/>
      <c r="B48" s="54"/>
      <c r="C48" s="184"/>
      <c r="D48" s="54"/>
      <c r="E48" s="55"/>
      <c r="F48" s="271"/>
      <c r="G48" s="55"/>
      <c r="H48" s="55"/>
      <c r="I48" s="55"/>
      <c r="J48" s="55"/>
    </row>
    <row r="49" spans="1:12" s="53" customFormat="1" ht="15" x14ac:dyDescent="0.3">
      <c r="A49" s="54"/>
      <c r="B49" s="54"/>
      <c r="C49" s="184"/>
      <c r="D49" s="54"/>
      <c r="E49" s="55"/>
      <c r="F49" s="271"/>
      <c r="G49" s="55"/>
      <c r="H49" s="55"/>
      <c r="I49" s="55"/>
      <c r="J49" s="55"/>
    </row>
    <row r="50" spans="1:12" s="53" customFormat="1" ht="15" x14ac:dyDescent="0.3">
      <c r="A50" s="54"/>
      <c r="C50" s="184"/>
      <c r="D50" s="54"/>
      <c r="E50" s="55"/>
      <c r="F50" s="271"/>
      <c r="G50" s="55"/>
      <c r="H50" s="55"/>
      <c r="I50" s="55"/>
      <c r="J50" s="55"/>
    </row>
    <row r="51" spans="1:12" s="268" customFormat="1" ht="15.5" x14ac:dyDescent="0.35">
      <c r="C51" s="267"/>
    </row>
    <row r="52" spans="1:12" s="53" customFormat="1" ht="15" x14ac:dyDescent="0.3">
      <c r="A52" s="54"/>
      <c r="B52" s="54"/>
      <c r="C52" s="184"/>
      <c r="D52" s="54"/>
      <c r="E52" s="55"/>
      <c r="F52" s="271"/>
      <c r="G52" s="55"/>
      <c r="H52" s="55"/>
      <c r="I52" s="55"/>
      <c r="J52" s="55"/>
    </row>
    <row r="53" spans="1:12" s="53" customFormat="1" ht="15" x14ac:dyDescent="0.3">
      <c r="B53" s="92"/>
      <c r="C53" s="188"/>
      <c r="D53" s="92"/>
      <c r="E53" s="272"/>
      <c r="F53" s="273"/>
      <c r="G53" s="58"/>
      <c r="H53" s="58"/>
      <c r="I53" s="58"/>
      <c r="J53" s="58"/>
    </row>
    <row r="55" spans="1:12" ht="6" customHeight="1" x14ac:dyDescent="0.25"/>
    <row r="56" spans="1:12" s="97" customFormat="1" ht="15" x14ac:dyDescent="0.3">
      <c r="A56" s="276"/>
      <c r="B56" s="277"/>
      <c r="C56" s="193"/>
      <c r="D56" s="93"/>
      <c r="E56" s="278"/>
      <c r="F56" s="279"/>
      <c r="G56" s="280"/>
      <c r="H56" s="280"/>
      <c r="I56" s="280"/>
      <c r="J56" s="280"/>
      <c r="K56" s="96"/>
      <c r="L56" s="96"/>
    </row>
    <row r="57" spans="1:12" ht="15" x14ac:dyDescent="0.25">
      <c r="A57" s="281"/>
      <c r="B57" s="282"/>
      <c r="C57" s="283"/>
      <c r="D57" s="282"/>
      <c r="E57" s="284"/>
      <c r="F57" s="285"/>
      <c r="G57" s="285"/>
      <c r="H57" s="285"/>
      <c r="I57" s="285"/>
      <c r="J57" s="285"/>
    </row>
    <row r="58" spans="1:12" ht="17.5" x14ac:dyDescent="0.25">
      <c r="A58" s="286"/>
      <c r="B58" s="287"/>
      <c r="E58" s="288"/>
      <c r="F58" s="289"/>
      <c r="G58" s="289"/>
      <c r="H58" s="289"/>
      <c r="I58" s="289"/>
      <c r="J58" s="289"/>
    </row>
    <row r="59" spans="1:12" ht="17.5" x14ac:dyDescent="0.25">
      <c r="A59" s="286"/>
      <c r="B59" s="282"/>
      <c r="C59" s="283"/>
      <c r="D59" s="282"/>
      <c r="E59" s="290"/>
      <c r="F59" s="290"/>
      <c r="G59" s="290"/>
      <c r="H59" s="290"/>
      <c r="I59" s="290"/>
      <c r="J59" s="290"/>
    </row>
    <row r="62" spans="1:12" s="292" customFormat="1" x14ac:dyDescent="0.25">
      <c r="A62" s="52"/>
      <c r="B62" s="52"/>
      <c r="C62" s="291"/>
      <c r="E62" s="293"/>
      <c r="F62" s="294"/>
      <c r="G62" s="294"/>
      <c r="H62" s="294"/>
      <c r="I62" s="294"/>
      <c r="J62" s="294"/>
    </row>
  </sheetData>
  <sheetProtection selectLockedCells="1"/>
  <mergeCells count="5">
    <mergeCell ref="B2:C2"/>
    <mergeCell ref="B3:C3"/>
    <mergeCell ref="A9:J9"/>
    <mergeCell ref="A1:J1"/>
    <mergeCell ref="E11:M11"/>
  </mergeCells>
  <dataValidations count="1">
    <dataValidation type="list" allowBlank="1" showInputMessage="1" showErrorMessage="1" sqref="B4" xr:uid="{00000000-0002-0000-0000-000000000000}">
      <formula1>"Federal, State, Foundation, Departmental, Industry, Other"</formula1>
    </dataValidation>
  </dataValidations>
  <pageMargins left="0.28000000000000003" right="0.75" top="0.61875000000000002" bottom="0.74" header="0.5" footer="0.5"/>
  <pageSetup scale="65" orientation="landscape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topLeftCell="A13" zoomScaleNormal="100" workbookViewId="0">
      <selection activeCell="C39" sqref="C39"/>
    </sheetView>
  </sheetViews>
  <sheetFormatPr defaultColWidth="9.1796875" defaultRowHeight="12.5" x14ac:dyDescent="0.25"/>
  <cols>
    <col min="1" max="1" width="19.1796875" style="9" customWidth="1"/>
    <col min="2" max="2" width="70" style="9" customWidth="1"/>
    <col min="3" max="5" width="20" style="9" bestFit="1" customWidth="1"/>
    <col min="6" max="6" width="12.54296875" style="9" bestFit="1" customWidth="1"/>
    <col min="7" max="13" width="9.1796875" style="9"/>
    <col min="14" max="14" width="10.26953125" style="9" customWidth="1"/>
    <col min="15" max="16384" width="9.1796875" style="9"/>
  </cols>
  <sheetData>
    <row r="1" spans="1:11" ht="15" x14ac:dyDescent="0.3">
      <c r="A1" s="54" t="str">
        <f>'Study Calendar'!A2</f>
        <v>Study Title</v>
      </c>
      <c r="B1" s="444">
        <f>'Study Calendar'!B2:C2</f>
        <v>0</v>
      </c>
      <c r="C1" s="445"/>
      <c r="D1" s="445"/>
      <c r="E1" s="445"/>
    </row>
    <row r="2" spans="1:11" ht="15" x14ac:dyDescent="0.3">
      <c r="A2" s="54" t="str">
        <f>'Study Calendar'!A3</f>
        <v>Sponsor</v>
      </c>
      <c r="B2" s="444">
        <f>'Study Calendar'!B3:C3</f>
        <v>0</v>
      </c>
      <c r="C2" s="445"/>
      <c r="D2" s="445"/>
      <c r="E2" s="445"/>
    </row>
    <row r="3" spans="1:11" ht="15" x14ac:dyDescent="0.3">
      <c r="A3" s="54" t="str">
        <f>'Study Calendar'!A5</f>
        <v>Protocol #</v>
      </c>
      <c r="B3" s="249">
        <f>'Study Calendar'!B5</f>
        <v>0</v>
      </c>
    </row>
    <row r="4" spans="1:11" ht="15" x14ac:dyDescent="0.3">
      <c r="A4" s="54" t="str">
        <f>'Study Calendar'!A6</f>
        <v>IRB #</v>
      </c>
      <c r="B4" s="249">
        <f>'Study Calendar'!B6</f>
        <v>0</v>
      </c>
    </row>
    <row r="5" spans="1:11" ht="15" x14ac:dyDescent="0.3">
      <c r="A5" s="54" t="str">
        <f>'Study Calendar'!A7</f>
        <v>PI name</v>
      </c>
      <c r="B5" s="249">
        <f>'Study Calendar'!B7</f>
        <v>0</v>
      </c>
    </row>
    <row r="6" spans="1:11" ht="13" thickBot="1" x14ac:dyDescent="0.3"/>
    <row r="7" spans="1:11" ht="17.5" x14ac:dyDescent="0.25">
      <c r="A7" s="201" t="s">
        <v>110</v>
      </c>
      <c r="B7" s="201"/>
      <c r="C7" s="14"/>
      <c r="D7" s="14"/>
      <c r="E7" s="14"/>
    </row>
    <row r="8" spans="1:11" ht="13" thickBot="1" x14ac:dyDescent="0.3"/>
    <row r="9" spans="1:11" ht="15" x14ac:dyDescent="0.3">
      <c r="A9" s="213" t="s">
        <v>23</v>
      </c>
      <c r="B9" s="330" t="s">
        <v>152</v>
      </c>
      <c r="C9" s="118"/>
      <c r="D9" s="118"/>
      <c r="E9" s="119"/>
    </row>
    <row r="10" spans="1:11" ht="45" x14ac:dyDescent="0.3">
      <c r="A10" s="120"/>
      <c r="B10" s="37" t="s">
        <v>2</v>
      </c>
      <c r="C10" s="38" t="s">
        <v>24</v>
      </c>
      <c r="D10" s="38" t="s">
        <v>129</v>
      </c>
      <c r="E10" s="121" t="s">
        <v>108</v>
      </c>
      <c r="G10" s="10"/>
      <c r="K10" s="196"/>
    </row>
    <row r="11" spans="1:11" s="7" customFormat="1" ht="15" x14ac:dyDescent="0.3">
      <c r="A11" s="122"/>
      <c r="B11" s="92" t="s">
        <v>1</v>
      </c>
      <c r="C11" s="242"/>
      <c r="D11" s="243"/>
      <c r="E11" s="123">
        <f>D11/(52*40)</f>
        <v>0</v>
      </c>
    </row>
    <row r="12" spans="1:11" s="7" customFormat="1" ht="15" x14ac:dyDescent="0.3">
      <c r="A12" s="122"/>
      <c r="B12" s="92" t="s">
        <v>105</v>
      </c>
      <c r="C12" s="242"/>
      <c r="D12" s="243"/>
      <c r="E12" s="123">
        <f t="shared" ref="E12:E17" si="0">D12/(52*40)</f>
        <v>0</v>
      </c>
    </row>
    <row r="13" spans="1:11" s="7" customFormat="1" ht="15" x14ac:dyDescent="0.3">
      <c r="A13" s="122"/>
      <c r="B13" s="92" t="s">
        <v>106</v>
      </c>
      <c r="C13" s="242"/>
      <c r="D13" s="243"/>
      <c r="E13" s="123">
        <f t="shared" si="0"/>
        <v>0</v>
      </c>
    </row>
    <row r="14" spans="1:11" s="6" customFormat="1" ht="15" x14ac:dyDescent="0.3">
      <c r="A14" s="124"/>
      <c r="B14" s="92" t="s">
        <v>4</v>
      </c>
      <c r="C14" s="243"/>
      <c r="D14" s="243"/>
      <c r="E14" s="123">
        <f t="shared" si="0"/>
        <v>0</v>
      </c>
    </row>
    <row r="15" spans="1:11" s="6" customFormat="1" ht="15" x14ac:dyDescent="0.3">
      <c r="A15" s="124"/>
      <c r="B15" s="125" t="s">
        <v>196</v>
      </c>
      <c r="C15" s="243"/>
      <c r="D15" s="243"/>
      <c r="E15" s="123">
        <f t="shared" si="0"/>
        <v>0</v>
      </c>
    </row>
    <row r="16" spans="1:11" s="6" customFormat="1" ht="15" x14ac:dyDescent="0.3">
      <c r="A16" s="124"/>
      <c r="B16" s="125" t="s">
        <v>142</v>
      </c>
      <c r="C16" s="242"/>
      <c r="D16" s="243"/>
      <c r="E16" s="123">
        <f t="shared" si="0"/>
        <v>0</v>
      </c>
    </row>
    <row r="17" spans="1:7" s="6" customFormat="1" ht="15" x14ac:dyDescent="0.3">
      <c r="A17" s="124"/>
      <c r="B17" s="125" t="s">
        <v>102</v>
      </c>
      <c r="C17" s="243"/>
      <c r="D17" s="243"/>
      <c r="E17" s="123">
        <f t="shared" si="0"/>
        <v>0</v>
      </c>
    </row>
    <row r="18" spans="1:7" s="6" customFormat="1" ht="15" x14ac:dyDescent="0.3">
      <c r="A18" s="124"/>
      <c r="B18" s="125" t="s">
        <v>205</v>
      </c>
      <c r="C18" s="243"/>
      <c r="D18" s="243"/>
      <c r="E18" s="123"/>
    </row>
    <row r="19" spans="1:7" s="6" customFormat="1" ht="30.5" thickBot="1" x14ac:dyDescent="0.3">
      <c r="A19" s="198" t="s">
        <v>109</v>
      </c>
      <c r="B19" s="197" t="s">
        <v>130</v>
      </c>
      <c r="C19" s="231"/>
      <c r="D19" s="231"/>
      <c r="E19" s="232"/>
    </row>
    <row r="20" spans="1:7" s="6" customFormat="1" ht="15.5" thickBot="1" x14ac:dyDescent="0.35">
      <c r="A20" s="39"/>
      <c r="B20" s="36"/>
      <c r="C20" s="36"/>
      <c r="D20" s="36"/>
      <c r="E20" s="36"/>
    </row>
    <row r="21" spans="1:7" ht="15" x14ac:dyDescent="0.3">
      <c r="A21" s="215" t="s">
        <v>121</v>
      </c>
      <c r="B21" s="214" t="s">
        <v>22</v>
      </c>
      <c r="C21" s="118"/>
      <c r="D21" s="118"/>
      <c r="E21" s="119"/>
    </row>
    <row r="22" spans="1:7" ht="15.5" x14ac:dyDescent="0.35">
      <c r="A22" s="116"/>
      <c r="B22" s="442" t="s">
        <v>85</v>
      </c>
      <c r="C22" s="443"/>
      <c r="D22" s="443"/>
      <c r="E22" s="244"/>
    </row>
    <row r="23" spans="1:7" ht="15" x14ac:dyDescent="0.3">
      <c r="A23" s="116"/>
      <c r="B23" s="126" t="s">
        <v>92</v>
      </c>
      <c r="C23" s="126"/>
      <c r="D23" s="126"/>
      <c r="E23" s="245"/>
      <c r="G23" s="10"/>
    </row>
    <row r="24" spans="1:7" ht="15" x14ac:dyDescent="0.3">
      <c r="A24" s="116"/>
      <c r="B24" s="53" t="s">
        <v>93</v>
      </c>
      <c r="C24" s="53"/>
      <c r="D24" s="53"/>
      <c r="E24" s="246"/>
    </row>
    <row r="25" spans="1:7" ht="15" x14ac:dyDescent="0.3">
      <c r="A25" s="116"/>
      <c r="B25" s="53" t="s">
        <v>101</v>
      </c>
      <c r="C25" s="53"/>
      <c r="D25" s="53"/>
      <c r="E25" s="244"/>
    </row>
    <row r="26" spans="1:7" ht="15.5" thickBot="1" x14ac:dyDescent="0.35">
      <c r="A26" s="117"/>
      <c r="B26" s="127" t="s">
        <v>91</v>
      </c>
      <c r="C26" s="127"/>
      <c r="D26" s="127"/>
      <c r="E26" s="180">
        <f>E25-E24</f>
        <v>0</v>
      </c>
    </row>
    <row r="27" spans="1:7" ht="15.5" thickBot="1" x14ac:dyDescent="0.35">
      <c r="A27" s="36"/>
      <c r="B27" s="36"/>
      <c r="C27" s="36"/>
      <c r="D27" s="36"/>
      <c r="E27" s="181"/>
    </row>
    <row r="28" spans="1:7" ht="15" x14ac:dyDescent="0.3">
      <c r="A28" s="213" t="s">
        <v>133</v>
      </c>
      <c r="B28" s="216" t="s">
        <v>96</v>
      </c>
      <c r="C28" s="205"/>
      <c r="D28" s="205"/>
      <c r="E28" s="206"/>
    </row>
    <row r="29" spans="1:7" ht="15" x14ac:dyDescent="0.3">
      <c r="A29" s="129"/>
      <c r="B29" s="53"/>
      <c r="C29" s="98" t="s">
        <v>99</v>
      </c>
      <c r="D29" s="98" t="s">
        <v>104</v>
      </c>
      <c r="E29" s="132"/>
    </row>
    <row r="30" spans="1:7" ht="15" x14ac:dyDescent="0.3">
      <c r="A30" s="129"/>
      <c r="B30" s="53" t="s">
        <v>103</v>
      </c>
      <c r="C30" s="247"/>
      <c r="D30" s="52"/>
      <c r="E30" s="132"/>
    </row>
    <row r="31" spans="1:7" ht="15" x14ac:dyDescent="0.3">
      <c r="A31" s="129"/>
      <c r="B31" s="53" t="s">
        <v>97</v>
      </c>
      <c r="C31" s="247"/>
      <c r="D31" s="52"/>
      <c r="E31" s="132"/>
    </row>
    <row r="32" spans="1:7" ht="15" x14ac:dyDescent="0.3">
      <c r="A32" s="129"/>
      <c r="B32" s="53" t="s">
        <v>98</v>
      </c>
      <c r="C32" s="247"/>
      <c r="D32" s="52"/>
      <c r="E32" s="132"/>
    </row>
    <row r="33" spans="1:6" ht="15.5" thickBot="1" x14ac:dyDescent="0.35">
      <c r="A33" s="133"/>
      <c r="B33" s="136" t="s">
        <v>112</v>
      </c>
      <c r="C33" s="137">
        <f>SUM(C30:C32)</f>
        <v>0</v>
      </c>
      <c r="D33" s="138"/>
      <c r="E33" s="139"/>
    </row>
    <row r="34" spans="1:6" ht="15.5" thickBot="1" x14ac:dyDescent="0.35">
      <c r="A34" s="36"/>
      <c r="B34" s="36"/>
      <c r="C34" s="36"/>
      <c r="D34" s="36"/>
      <c r="E34" s="181"/>
    </row>
    <row r="35" spans="1:6" ht="15.5" thickBot="1" x14ac:dyDescent="0.35">
      <c r="A35" s="217" t="s">
        <v>134</v>
      </c>
      <c r="B35" s="218"/>
      <c r="C35" s="182"/>
      <c r="D35" s="182"/>
      <c r="E35" s="183"/>
    </row>
    <row r="36" spans="1:6" ht="15.5" thickBot="1" x14ac:dyDescent="0.35">
      <c r="A36" s="36"/>
      <c r="B36" s="40"/>
      <c r="C36" s="11"/>
      <c r="D36" s="11"/>
      <c r="E36" s="36"/>
    </row>
    <row r="37" spans="1:6" ht="15" x14ac:dyDescent="0.3">
      <c r="A37" s="213" t="s">
        <v>135</v>
      </c>
      <c r="B37" s="216" t="s">
        <v>95</v>
      </c>
      <c r="C37" s="205"/>
      <c r="D37" s="205"/>
      <c r="E37" s="206"/>
    </row>
    <row r="38" spans="1:6" ht="15" x14ac:dyDescent="0.3">
      <c r="A38" s="129"/>
      <c r="B38" s="52"/>
      <c r="C38" s="98" t="s">
        <v>6</v>
      </c>
      <c r="D38" s="98" t="s">
        <v>52</v>
      </c>
      <c r="E38" s="130" t="s">
        <v>70</v>
      </c>
    </row>
    <row r="39" spans="1:6" ht="15" x14ac:dyDescent="0.3">
      <c r="A39" s="129"/>
      <c r="B39" s="53" t="s">
        <v>41</v>
      </c>
      <c r="C39" s="103">
        <f>Subtotal_startup</f>
        <v>0</v>
      </c>
      <c r="D39" s="103">
        <f>FA_startup</f>
        <v>0</v>
      </c>
      <c r="E39" s="144">
        <f>SUM(C39:D39)</f>
        <v>0</v>
      </c>
    </row>
    <row r="40" spans="1:6" ht="15" x14ac:dyDescent="0.3">
      <c r="A40" s="129"/>
      <c r="B40" s="53" t="s">
        <v>69</v>
      </c>
      <c r="C40" s="103">
        <f>Subtotal_closeout</f>
        <v>0</v>
      </c>
      <c r="D40" s="103">
        <f>FA_closeout</f>
        <v>0</v>
      </c>
      <c r="E40" s="144">
        <f>SUM(C40:D40)</f>
        <v>0</v>
      </c>
    </row>
    <row r="41" spans="1:6" ht="15" x14ac:dyDescent="0.3">
      <c r="A41" s="129"/>
      <c r="B41" s="92" t="s">
        <v>76</v>
      </c>
      <c r="C41" s="103">
        <f>Subtotal_annual*StudyDuration</f>
        <v>0</v>
      </c>
      <c r="D41" s="103">
        <f>FA_annual*StudyDuration</f>
        <v>0</v>
      </c>
      <c r="E41" s="144">
        <f>SUM(C41:D41)</f>
        <v>0</v>
      </c>
    </row>
    <row r="42" spans="1:6" ht="15" x14ac:dyDescent="0.3">
      <c r="A42" s="129"/>
      <c r="B42" s="220" t="s">
        <v>53</v>
      </c>
      <c r="C42" s="221">
        <f>SUM(C39:C41)</f>
        <v>0</v>
      </c>
      <c r="D42" s="221">
        <f>SUM(D39:D41)</f>
        <v>0</v>
      </c>
      <c r="E42" s="222">
        <f>SUM(C42:D42)</f>
        <v>0</v>
      </c>
      <c r="F42" s="115"/>
    </row>
    <row r="43" spans="1:6" ht="15" x14ac:dyDescent="0.3">
      <c r="A43" s="129"/>
      <c r="B43" s="54"/>
      <c r="C43" s="128"/>
      <c r="D43" s="128"/>
      <c r="E43" s="146"/>
    </row>
    <row r="44" spans="1:6" ht="15" x14ac:dyDescent="0.3">
      <c r="A44" s="129"/>
      <c r="B44" s="53" t="s">
        <v>111</v>
      </c>
      <c r="C44" s="103">
        <f>Subtotal_all_visits*Ct_enrolled</f>
        <v>0</v>
      </c>
      <c r="D44" s="103">
        <f>FA_all_visits*Ct_enrolled</f>
        <v>0</v>
      </c>
      <c r="E44" s="145">
        <f>SUM(C44:D44)</f>
        <v>0</v>
      </c>
      <c r="F44" s="115"/>
    </row>
    <row r="45" spans="1:6" ht="15" x14ac:dyDescent="0.3">
      <c r="A45" s="129"/>
      <c r="B45" s="53" t="s">
        <v>94</v>
      </c>
      <c r="C45" s="103">
        <f>Cost_SF*Ct_SF</f>
        <v>0</v>
      </c>
      <c r="D45" s="103">
        <f>FA_SF*Ct_SF</f>
        <v>0</v>
      </c>
      <c r="E45" s="145">
        <f>SUM(C45:D45)</f>
        <v>0</v>
      </c>
    </row>
    <row r="46" spans="1:6" ht="15" x14ac:dyDescent="0.3">
      <c r="A46" s="129"/>
      <c r="B46" s="220" t="s">
        <v>83</v>
      </c>
      <c r="C46" s="221">
        <f>SUM(C44:C45)</f>
        <v>0</v>
      </c>
      <c r="D46" s="221">
        <f>SUM(D44:D45)</f>
        <v>0</v>
      </c>
      <c r="E46" s="222">
        <f>SUM(C46:D46)</f>
        <v>0</v>
      </c>
      <c r="F46" s="115"/>
    </row>
    <row r="47" spans="1:6" ht="15" x14ac:dyDescent="0.3">
      <c r="A47" s="129"/>
      <c r="B47" s="54"/>
      <c r="C47" s="114"/>
      <c r="D47" s="114"/>
      <c r="E47" s="147"/>
    </row>
    <row r="48" spans="1:6" ht="15" x14ac:dyDescent="0.3">
      <c r="A48" s="129"/>
      <c r="B48" s="108" t="s">
        <v>17</v>
      </c>
      <c r="C48" s="200">
        <f>C46+C42</f>
        <v>0</v>
      </c>
      <c r="D48" s="200">
        <f>D46+D42</f>
        <v>0</v>
      </c>
      <c r="E48" s="148">
        <f>E46+E42</f>
        <v>0</v>
      </c>
    </row>
    <row r="49" spans="1:11" ht="15.5" thickBot="1" x14ac:dyDescent="0.35">
      <c r="A49" s="199" t="s">
        <v>109</v>
      </c>
      <c r="B49" s="131" t="s">
        <v>84</v>
      </c>
      <c r="C49" s="149"/>
      <c r="D49" s="149"/>
      <c r="E49" s="150" t="e">
        <f>StudyTotalCost/Ct_enrolled</f>
        <v>#DIV/0!</v>
      </c>
    </row>
    <row r="50" spans="1:11" x14ac:dyDescent="0.25">
      <c r="K50" s="10"/>
    </row>
    <row r="51" spans="1:11" ht="13" thickBot="1" x14ac:dyDescent="0.3"/>
    <row r="52" spans="1:11" ht="15" x14ac:dyDescent="0.3">
      <c r="A52" s="213" t="s">
        <v>136</v>
      </c>
      <c r="B52" s="219"/>
      <c r="C52" s="140"/>
      <c r="D52" s="140"/>
      <c r="E52" s="141"/>
    </row>
    <row r="53" spans="1:11" ht="15.5" thickBot="1" x14ac:dyDescent="0.35">
      <c r="A53" s="133"/>
      <c r="B53" s="127" t="s">
        <v>100</v>
      </c>
      <c r="C53" s="142">
        <f>StudyTotalFunding-StudyTotalCost</f>
        <v>0</v>
      </c>
      <c r="D53" s="134"/>
      <c r="E53" s="135"/>
    </row>
  </sheetData>
  <sheetProtection selectLockedCells="1"/>
  <protectedRanges>
    <protectedRange password="A5B8" sqref="B15:B18 C11:C19" name="Study Parameters"/>
  </protectedRanges>
  <mergeCells count="3">
    <mergeCell ref="B22:D22"/>
    <mergeCell ref="B1:E1"/>
    <mergeCell ref="B2:E2"/>
  </mergeCells>
  <phoneticPr fontId="4" type="noConversion"/>
  <pageMargins left="0.75" right="0.75" top="1" bottom="1" header="0.5" footer="0.5"/>
  <pageSetup scale="73" orientation="portrait" r:id="rId1"/>
  <headerFooter alignWithMargins="0">
    <oddHeader>&amp;L
&amp;C&amp;F</oddHeader>
  </headerFooter>
  <colBreaks count="1" manualBreakCount="1">
    <brk id="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0"/>
  <sheetViews>
    <sheetView tabSelected="1" view="pageBreakPreview" topLeftCell="A39" zoomScale="60" zoomScaleNormal="85" workbookViewId="0">
      <selection activeCell="F80" sqref="F80"/>
    </sheetView>
  </sheetViews>
  <sheetFormatPr defaultColWidth="9.1796875" defaultRowHeight="15" x14ac:dyDescent="0.25"/>
  <cols>
    <col min="1" max="1" width="34.7265625" style="4" customWidth="1"/>
    <col min="2" max="2" width="55.1796875" style="4" customWidth="1"/>
    <col min="3" max="3" width="14.7265625" style="4" customWidth="1"/>
    <col min="4" max="4" width="14.453125" style="5" customWidth="1"/>
    <col min="5" max="5" width="26.81640625" style="179" bestFit="1" customWidth="1"/>
    <col min="6" max="6" width="51.7265625" style="361" customWidth="1"/>
    <col min="7" max="7" width="39.1796875" style="8" customWidth="1"/>
    <col min="8" max="16384" width="9.1796875" style="4"/>
  </cols>
  <sheetData>
    <row r="1" spans="1:10" s="86" customFormat="1" ht="24.75" customHeight="1" x14ac:dyDescent="0.25">
      <c r="A1" s="446" t="s">
        <v>137</v>
      </c>
      <c r="B1" s="446"/>
      <c r="C1" s="446"/>
      <c r="D1" s="446"/>
      <c r="E1" s="446"/>
      <c r="F1" s="446"/>
      <c r="G1" s="446"/>
      <c r="H1" s="84"/>
      <c r="I1" s="85"/>
    </row>
    <row r="2" spans="1:10" ht="9" customHeight="1" x14ac:dyDescent="0.25">
      <c r="D2" s="4"/>
      <c r="E2" s="153"/>
    </row>
    <row r="3" spans="1:10" s="1" customFormat="1" ht="21.75" customHeight="1" x14ac:dyDescent="0.25">
      <c r="A3" s="447" t="s">
        <v>73</v>
      </c>
      <c r="B3" s="447"/>
      <c r="C3" s="447"/>
      <c r="D3" s="447"/>
      <c r="E3" s="447"/>
      <c r="F3" s="362"/>
      <c r="G3" s="16"/>
      <c r="H3" s="16"/>
      <c r="I3" s="457"/>
      <c r="J3" s="457"/>
    </row>
    <row r="4" spans="1:10" s="63" customFormat="1" ht="19.5" customHeight="1" x14ac:dyDescent="0.25">
      <c r="A4" s="450" t="s">
        <v>32</v>
      </c>
      <c r="B4" s="450"/>
      <c r="C4" s="61"/>
      <c r="D4" s="62" t="s">
        <v>5</v>
      </c>
      <c r="E4" s="154" t="s">
        <v>6</v>
      </c>
      <c r="F4" s="449" t="s">
        <v>164</v>
      </c>
      <c r="G4" s="449"/>
    </row>
    <row r="5" spans="1:10" s="73" customFormat="1" ht="45" x14ac:dyDescent="0.25">
      <c r="B5" s="74" t="s">
        <v>67</v>
      </c>
      <c r="C5" s="75"/>
      <c r="D5" s="233"/>
      <c r="E5" s="155">
        <f>D5*hourlyRatePI</f>
        <v>0</v>
      </c>
      <c r="F5" s="363" t="s">
        <v>158</v>
      </c>
      <c r="G5" s="76" t="s">
        <v>184</v>
      </c>
    </row>
    <row r="6" spans="1:10" s="73" customFormat="1" ht="45" x14ac:dyDescent="0.25">
      <c r="B6" s="74" t="s">
        <v>162</v>
      </c>
      <c r="C6" s="75"/>
      <c r="D6" s="234"/>
      <c r="E6" s="155">
        <f>D6*hourlyRateResMgr</f>
        <v>0</v>
      </c>
      <c r="F6" s="363" t="s">
        <v>163</v>
      </c>
      <c r="G6" s="76" t="s">
        <v>185</v>
      </c>
    </row>
    <row r="7" spans="1:10" s="73" customFormat="1" ht="45" customHeight="1" x14ac:dyDescent="0.25">
      <c r="B7" s="74" t="s">
        <v>141</v>
      </c>
      <c r="C7" s="75"/>
      <c r="D7" s="234"/>
      <c r="E7" s="155">
        <f>D7*hourlyRateCoordinator</f>
        <v>0</v>
      </c>
      <c r="F7" s="363" t="s">
        <v>159</v>
      </c>
      <c r="G7" s="76" t="s">
        <v>167</v>
      </c>
    </row>
    <row r="8" spans="1:10" s="73" customFormat="1" ht="45" customHeight="1" x14ac:dyDescent="0.25">
      <c r="B8" s="74" t="s">
        <v>244</v>
      </c>
      <c r="C8" s="75"/>
      <c r="D8" s="234"/>
      <c r="E8" s="155">
        <f>D8*hourlyRatePI</f>
        <v>0</v>
      </c>
      <c r="F8" s="363" t="s">
        <v>248</v>
      </c>
      <c r="G8" s="76" t="s">
        <v>187</v>
      </c>
    </row>
    <row r="9" spans="1:10" s="73" customFormat="1" ht="30" x14ac:dyDescent="0.25">
      <c r="B9" s="74" t="s">
        <v>140</v>
      </c>
      <c r="C9" s="75"/>
      <c r="D9" s="234"/>
      <c r="E9" s="155">
        <f>D9*hourlyRatePI</f>
        <v>0</v>
      </c>
      <c r="F9" s="363" t="s">
        <v>158</v>
      </c>
      <c r="G9" s="360" t="s">
        <v>186</v>
      </c>
    </row>
    <row r="10" spans="1:10" s="73" customFormat="1" x14ac:dyDescent="0.25">
      <c r="B10" s="74" t="s">
        <v>45</v>
      </c>
      <c r="C10" s="75"/>
      <c r="D10" s="234"/>
      <c r="E10" s="155">
        <f>D10*hourlyRateCoordinator</f>
        <v>0</v>
      </c>
      <c r="F10" s="363" t="s">
        <v>159</v>
      </c>
      <c r="G10" s="360" t="s">
        <v>188</v>
      </c>
    </row>
    <row r="11" spans="1:10" s="2" customFormat="1" ht="6" customHeight="1" x14ac:dyDescent="0.25">
      <c r="B11" s="22"/>
      <c r="C11" s="3"/>
      <c r="D11" s="81"/>
      <c r="E11" s="156"/>
      <c r="F11" s="361"/>
      <c r="G11" s="24"/>
    </row>
    <row r="12" spans="1:10" s="41" customFormat="1" ht="21" customHeight="1" thickBot="1" x14ac:dyDescent="0.3">
      <c r="B12" s="23" t="s">
        <v>65</v>
      </c>
      <c r="C12" s="77"/>
      <c r="D12" s="78"/>
      <c r="E12" s="157">
        <f>SUM(E5:E10)</f>
        <v>0</v>
      </c>
      <c r="F12" s="364"/>
    </row>
    <row r="13" spans="1:10" s="41" customFormat="1" ht="21" customHeight="1" x14ac:dyDescent="0.25">
      <c r="A13" s="42"/>
      <c r="B13" s="43"/>
      <c r="C13" s="43"/>
      <c r="D13" s="44"/>
      <c r="E13" s="158"/>
      <c r="F13" s="364"/>
    </row>
    <row r="14" spans="1:10" s="41" customFormat="1" x14ac:dyDescent="0.25">
      <c r="A14" s="71" t="s">
        <v>33</v>
      </c>
      <c r="B14" s="72"/>
      <c r="C14" s="72"/>
      <c r="D14" s="62" t="s">
        <v>5</v>
      </c>
      <c r="E14" s="154" t="s">
        <v>6</v>
      </c>
      <c r="F14" s="449" t="s">
        <v>164</v>
      </c>
      <c r="G14" s="449"/>
    </row>
    <row r="15" spans="1:10" s="41" customFormat="1" ht="13.5" customHeight="1" x14ac:dyDescent="0.25">
      <c r="A15" s="73"/>
      <c r="B15" s="74" t="s">
        <v>150</v>
      </c>
      <c r="C15" s="151"/>
      <c r="D15" s="233"/>
      <c r="E15" s="155">
        <f>D15*hourlyRatePI</f>
        <v>0</v>
      </c>
      <c r="F15" s="363" t="s">
        <v>158</v>
      </c>
    </row>
    <row r="16" spans="1:10" s="41" customFormat="1" x14ac:dyDescent="0.25">
      <c r="B16" s="74" t="s">
        <v>148</v>
      </c>
      <c r="C16" s="151"/>
      <c r="D16" s="235"/>
      <c r="E16" s="155">
        <f>D16*hourlyRatePI</f>
        <v>0</v>
      </c>
      <c r="F16" s="363" t="s">
        <v>158</v>
      </c>
      <c r="G16" s="73" t="s">
        <v>197</v>
      </c>
    </row>
    <row r="17" spans="1:10" s="41" customFormat="1" ht="45" x14ac:dyDescent="0.25">
      <c r="B17" s="74" t="s">
        <v>149</v>
      </c>
      <c r="C17" s="151"/>
      <c r="D17" s="235"/>
      <c r="E17" s="155">
        <f>D17*hourlyRatePI</f>
        <v>0</v>
      </c>
      <c r="F17" s="363" t="s">
        <v>158</v>
      </c>
      <c r="G17" s="76" t="s">
        <v>198</v>
      </c>
    </row>
    <row r="18" spans="1:10" s="41" customFormat="1" ht="27" customHeight="1" x14ac:dyDescent="0.25">
      <c r="B18" s="74" t="s">
        <v>161</v>
      </c>
      <c r="C18" s="151"/>
      <c r="D18" s="235"/>
      <c r="E18" s="155">
        <f>D18*hourlyRateBiostats</f>
        <v>0</v>
      </c>
      <c r="F18" s="363" t="s">
        <v>206</v>
      </c>
      <c r="G18" s="73"/>
    </row>
    <row r="19" spans="1:10" s="41" customFormat="1" ht="13.5" customHeight="1" x14ac:dyDescent="0.25">
      <c r="B19" s="74" t="s">
        <v>3</v>
      </c>
      <c r="C19" s="151"/>
      <c r="D19" s="235"/>
      <c r="E19" s="155"/>
      <c r="F19" s="365"/>
    </row>
    <row r="20" spans="1:10" s="2" customFormat="1" ht="6" customHeight="1" x14ac:dyDescent="0.25">
      <c r="B20" s="22"/>
      <c r="C20" s="3"/>
      <c r="D20" s="83"/>
      <c r="E20" s="156"/>
      <c r="F20" s="361"/>
      <c r="G20" s="24"/>
    </row>
    <row r="21" spans="1:10" s="41" customFormat="1" ht="20.25" customHeight="1" thickBot="1" x14ac:dyDescent="0.3">
      <c r="A21" s="42"/>
      <c r="B21" s="23" t="s">
        <v>34</v>
      </c>
      <c r="C21" s="79"/>
      <c r="D21" s="80"/>
      <c r="E21" s="159">
        <f>SUM(E15:E19)</f>
        <v>0</v>
      </c>
      <c r="F21" s="364"/>
    </row>
    <row r="22" spans="1:10" s="1" customFormat="1" ht="21.75" customHeight="1" x14ac:dyDescent="0.25">
      <c r="A22" s="16"/>
      <c r="B22" s="16"/>
      <c r="C22" s="16"/>
      <c r="D22" s="16"/>
      <c r="E22" s="160"/>
      <c r="F22" s="362"/>
      <c r="G22" s="16"/>
      <c r="H22" s="16"/>
      <c r="I22" s="51"/>
      <c r="J22" s="51"/>
    </row>
    <row r="23" spans="1:10" s="63" customFormat="1" ht="19.5" customHeight="1" x14ac:dyDescent="0.25">
      <c r="A23" s="450" t="s">
        <v>57</v>
      </c>
      <c r="B23" s="450"/>
      <c r="C23" s="61"/>
      <c r="D23" s="62" t="s">
        <v>5</v>
      </c>
      <c r="E23" s="154" t="s">
        <v>6</v>
      </c>
      <c r="F23" s="449" t="s">
        <v>164</v>
      </c>
      <c r="G23" s="449"/>
    </row>
    <row r="24" spans="1:10" s="2" customFormat="1" ht="20.25" customHeight="1" x14ac:dyDescent="0.25">
      <c r="B24" s="22" t="str">
        <f>'Default Values &amp; Summary Page'!B11</f>
        <v>Principal Investigator</v>
      </c>
      <c r="C24" s="3"/>
      <c r="D24" s="296"/>
      <c r="E24" s="161">
        <f>D24*hourlyRatePI</f>
        <v>0</v>
      </c>
      <c r="F24" s="361" t="s">
        <v>158</v>
      </c>
      <c r="G24" s="356"/>
    </row>
    <row r="25" spans="1:10" s="2" customFormat="1" ht="20.25" customHeight="1" x14ac:dyDescent="0.25">
      <c r="B25" s="22" t="str">
        <f>'Default Values &amp; Summary Page'!B14</f>
        <v>Study Coordinator</v>
      </c>
      <c r="C25" s="3"/>
      <c r="D25" s="296"/>
      <c r="E25" s="161">
        <f>D25*hourlyRateCoordinator</f>
        <v>0</v>
      </c>
      <c r="F25" s="363" t="s">
        <v>159</v>
      </c>
      <c r="G25" s="27" t="s">
        <v>189</v>
      </c>
    </row>
    <row r="26" spans="1:10" s="2" customFormat="1" ht="45" x14ac:dyDescent="0.25">
      <c r="B26" s="152" t="str">
        <f>'Default Values &amp; Summary Page'!B16</f>
        <v>Reg Coordinator</v>
      </c>
      <c r="C26" s="3"/>
      <c r="D26" s="296"/>
      <c r="E26" s="161">
        <f>D26*hourlyRateRegCoordinator</f>
        <v>0</v>
      </c>
      <c r="F26" s="361" t="s">
        <v>160</v>
      </c>
      <c r="G26" s="27" t="s">
        <v>199</v>
      </c>
    </row>
    <row r="27" spans="1:10" s="2" customFormat="1" ht="6" customHeight="1" x14ac:dyDescent="0.25">
      <c r="B27" s="22"/>
      <c r="C27" s="3"/>
      <c r="D27" s="26"/>
      <c r="E27" s="162"/>
      <c r="F27" s="361"/>
      <c r="G27" s="24"/>
    </row>
    <row r="28" spans="1:10" s="1" customFormat="1" ht="21.75" customHeight="1" thickBot="1" x14ac:dyDescent="0.3">
      <c r="B28" s="23" t="s">
        <v>8</v>
      </c>
      <c r="C28" s="18"/>
      <c r="D28" s="28">
        <f>SUM(D24:D27)</f>
        <v>0</v>
      </c>
      <c r="E28" s="163">
        <f>SUM(E24:E27)</f>
        <v>0</v>
      </c>
      <c r="F28" s="361"/>
      <c r="G28" s="24"/>
    </row>
    <row r="29" spans="1:10" s="1" customFormat="1" ht="15" customHeight="1" x14ac:dyDescent="0.25">
      <c r="B29" s="12"/>
      <c r="C29" s="12"/>
      <c r="D29" s="19"/>
      <c r="E29" s="164"/>
      <c r="F29" s="361"/>
      <c r="G29" s="24"/>
    </row>
    <row r="30" spans="1:10" s="63" customFormat="1" ht="34.5" customHeight="1" x14ac:dyDescent="0.25">
      <c r="A30" s="450" t="s">
        <v>31</v>
      </c>
      <c r="B30" s="450"/>
      <c r="C30" s="62" t="s">
        <v>35</v>
      </c>
      <c r="D30" s="62" t="s">
        <v>68</v>
      </c>
      <c r="E30" s="154" t="s">
        <v>6</v>
      </c>
      <c r="F30" s="449" t="s">
        <v>164</v>
      </c>
      <c r="G30" s="449"/>
    </row>
    <row r="31" spans="1:10" s="2" customFormat="1" x14ac:dyDescent="0.25">
      <c r="A31" s="25" t="s">
        <v>29</v>
      </c>
      <c r="B31" s="236"/>
      <c r="C31" s="236"/>
      <c r="D31" s="297"/>
      <c r="E31" s="162">
        <f>D31*C31</f>
        <v>0</v>
      </c>
      <c r="F31" s="451" t="s">
        <v>36</v>
      </c>
      <c r="G31" s="451"/>
    </row>
    <row r="32" spans="1:10" s="2" customFormat="1" x14ac:dyDescent="0.25">
      <c r="A32" s="25" t="s">
        <v>30</v>
      </c>
      <c r="B32" s="236"/>
      <c r="C32" s="236"/>
      <c r="D32" s="297"/>
      <c r="E32" s="162">
        <f>D32*C32</f>
        <v>0</v>
      </c>
      <c r="F32" s="451"/>
      <c r="G32" s="451"/>
    </row>
    <row r="33" spans="1:8" s="2" customFormat="1" ht="9" customHeight="1" x14ac:dyDescent="0.25">
      <c r="B33" s="3"/>
      <c r="C33" s="3"/>
      <c r="D33" s="13"/>
      <c r="E33" s="164" t="s">
        <v>0</v>
      </c>
      <c r="F33" s="451"/>
      <c r="G33" s="451"/>
    </row>
    <row r="34" spans="1:8" s="2" customFormat="1" ht="17.25" customHeight="1" thickBot="1" x14ac:dyDescent="0.3">
      <c r="B34" s="23" t="s">
        <v>27</v>
      </c>
      <c r="C34" s="459"/>
      <c r="D34" s="459"/>
      <c r="E34" s="163">
        <f>SUM(E31:E33)</f>
        <v>0</v>
      </c>
      <c r="F34" s="451"/>
      <c r="G34" s="451"/>
    </row>
    <row r="35" spans="1:8" s="2" customFormat="1" ht="17.25" customHeight="1" x14ac:dyDescent="0.25">
      <c r="B35" s="12"/>
      <c r="C35" s="12"/>
      <c r="D35" s="20"/>
      <c r="E35" s="165"/>
      <c r="F35" s="361"/>
      <c r="G35" s="24"/>
    </row>
    <row r="36" spans="1:8" s="63" customFormat="1" ht="15" customHeight="1" x14ac:dyDescent="0.25">
      <c r="A36" s="450" t="s">
        <v>37</v>
      </c>
      <c r="B36" s="450"/>
      <c r="C36" s="61"/>
      <c r="D36" s="65"/>
      <c r="E36" s="154" t="s">
        <v>6</v>
      </c>
      <c r="F36" s="449" t="s">
        <v>164</v>
      </c>
      <c r="G36" s="449"/>
    </row>
    <row r="37" spans="1:8" s="2" customFormat="1" ht="15" customHeight="1" x14ac:dyDescent="0.25">
      <c r="A37" s="45"/>
      <c r="B37" s="237" t="s">
        <v>247</v>
      </c>
      <c r="C37" s="17"/>
      <c r="D37" s="19"/>
      <c r="E37" s="298"/>
      <c r="F37" s="366" t="s">
        <v>246</v>
      </c>
      <c r="G37" s="60"/>
    </row>
    <row r="38" spans="1:8" s="2" customFormat="1" ht="30" x14ac:dyDescent="0.25">
      <c r="A38" s="45"/>
      <c r="B38" s="237" t="s">
        <v>249</v>
      </c>
      <c r="C38" s="17"/>
      <c r="D38" s="19"/>
      <c r="E38" s="298"/>
      <c r="F38" s="366"/>
      <c r="G38" s="60"/>
    </row>
    <row r="39" spans="1:8" s="2" customFormat="1" ht="13.5" customHeight="1" x14ac:dyDescent="0.25">
      <c r="B39" s="22"/>
      <c r="C39" s="22"/>
      <c r="D39" s="34"/>
      <c r="E39" s="298"/>
      <c r="F39" s="361"/>
      <c r="G39" s="24"/>
    </row>
    <row r="40" spans="1:8" s="2" customFormat="1" ht="8.25" customHeight="1" x14ac:dyDescent="0.25">
      <c r="B40" s="22"/>
      <c r="C40" s="22"/>
      <c r="D40" s="34"/>
      <c r="E40" s="155"/>
      <c r="F40" s="361"/>
      <c r="G40" s="24"/>
      <c r="H40" s="21"/>
    </row>
    <row r="41" spans="1:8" s="1" customFormat="1" ht="13.5" customHeight="1" thickBot="1" x14ac:dyDescent="0.3">
      <c r="B41" s="23" t="s">
        <v>39</v>
      </c>
      <c r="C41" s="23"/>
      <c r="D41" s="35"/>
      <c r="E41" s="163">
        <f>SUM(E37:E40)</f>
        <v>0</v>
      </c>
      <c r="F41" s="361"/>
      <c r="G41" s="24"/>
    </row>
    <row r="42" spans="1:8" s="1" customFormat="1" ht="13.5" customHeight="1" x14ac:dyDescent="0.25">
      <c r="B42" s="12"/>
      <c r="C42" s="12"/>
      <c r="D42" s="20"/>
      <c r="E42" s="165"/>
      <c r="F42" s="361"/>
      <c r="G42" s="24"/>
    </row>
    <row r="43" spans="1:8" s="63" customFormat="1" ht="19.5" customHeight="1" x14ac:dyDescent="0.25">
      <c r="A43" s="450" t="s">
        <v>7</v>
      </c>
      <c r="B43" s="450"/>
      <c r="C43" s="64"/>
      <c r="D43" s="62" t="s">
        <v>5</v>
      </c>
      <c r="E43" s="154" t="s">
        <v>6</v>
      </c>
      <c r="F43" s="449" t="s">
        <v>164</v>
      </c>
      <c r="G43" s="449"/>
    </row>
    <row r="44" spans="1:8" s="2" customFormat="1" ht="30" x14ac:dyDescent="0.25">
      <c r="B44" s="22" t="str">
        <f>B24</f>
        <v>Principal Investigator</v>
      </c>
      <c r="C44" s="22"/>
      <c r="D44" s="299"/>
      <c r="E44" s="161">
        <f>D44*hourlyRatePI</f>
        <v>0</v>
      </c>
      <c r="F44" s="367" t="s">
        <v>158</v>
      </c>
      <c r="G44" s="27" t="s">
        <v>175</v>
      </c>
    </row>
    <row r="45" spans="1:8" s="2" customFormat="1" ht="30" x14ac:dyDescent="0.25">
      <c r="B45" s="22" t="str">
        <f>B25</f>
        <v>Study Coordinator</v>
      </c>
      <c r="C45" s="22"/>
      <c r="D45" s="299"/>
      <c r="E45" s="161">
        <f>D45*hourlyRateCoordinator</f>
        <v>0</v>
      </c>
      <c r="F45" s="367" t="s">
        <v>159</v>
      </c>
      <c r="G45" s="27" t="s">
        <v>200</v>
      </c>
    </row>
    <row r="46" spans="1:8" s="2" customFormat="1" ht="45" x14ac:dyDescent="0.25">
      <c r="B46" s="22" t="str">
        <f>B26</f>
        <v>Reg Coordinator</v>
      </c>
      <c r="C46" s="22"/>
      <c r="D46" s="299"/>
      <c r="E46" s="161">
        <f>D46*hourlyRateCoordinator</f>
        <v>0</v>
      </c>
      <c r="F46" s="361" t="s">
        <v>160</v>
      </c>
      <c r="G46" s="27" t="s">
        <v>201</v>
      </c>
    </row>
    <row r="47" spans="1:8" s="2" customFormat="1" ht="30" x14ac:dyDescent="0.25">
      <c r="B47" s="22" t="s">
        <v>176</v>
      </c>
      <c r="C47" s="22"/>
      <c r="D47" s="299"/>
      <c r="E47" s="161">
        <f>D47*hourlyRateResMgr</f>
        <v>0</v>
      </c>
      <c r="F47" s="363" t="s">
        <v>163</v>
      </c>
      <c r="G47" s="27" t="s">
        <v>177</v>
      </c>
    </row>
    <row r="48" spans="1:8" s="2" customFormat="1" ht="36" customHeight="1" x14ac:dyDescent="0.25">
      <c r="B48" s="22" t="s">
        <v>250</v>
      </c>
      <c r="C48" s="22"/>
      <c r="D48" s="26" t="s">
        <v>16</v>
      </c>
      <c r="E48" s="238"/>
      <c r="F48" s="472" t="s">
        <v>251</v>
      </c>
      <c r="G48" s="451"/>
    </row>
    <row r="49" spans="1:10" s="2" customFormat="1" ht="17.25" customHeight="1" x14ac:dyDescent="0.25">
      <c r="B49" s="22" t="s">
        <v>78</v>
      </c>
      <c r="C49" s="22"/>
      <c r="D49" s="26" t="s">
        <v>16</v>
      </c>
      <c r="E49" s="238"/>
      <c r="F49" s="361"/>
      <c r="G49" s="24"/>
    </row>
    <row r="50" spans="1:10" s="2" customFormat="1" ht="27.75" customHeight="1" x14ac:dyDescent="0.25">
      <c r="B50" s="22" t="s">
        <v>190</v>
      </c>
      <c r="C50" s="22"/>
      <c r="D50" s="26" t="s">
        <v>16</v>
      </c>
      <c r="E50" s="238"/>
      <c r="F50" s="361"/>
      <c r="G50" s="24"/>
    </row>
    <row r="51" spans="1:10" s="49" customFormat="1" ht="17.25" customHeight="1" x14ac:dyDescent="0.25">
      <c r="B51" s="22" t="s">
        <v>46</v>
      </c>
      <c r="C51" s="22"/>
      <c r="D51" s="26" t="s">
        <v>16</v>
      </c>
      <c r="E51" s="238"/>
      <c r="F51" s="368"/>
      <c r="G51" s="50"/>
    </row>
    <row r="52" spans="1:10" s="49" customFormat="1" ht="17.25" customHeight="1" x14ac:dyDescent="0.25">
      <c r="B52" s="22" t="s">
        <v>77</v>
      </c>
      <c r="C52" s="22"/>
      <c r="D52" s="26" t="s">
        <v>16</v>
      </c>
      <c r="E52" s="238"/>
      <c r="F52" s="368"/>
      <c r="G52" s="50"/>
    </row>
    <row r="53" spans="1:10" s="49" customFormat="1" ht="17.25" customHeight="1" x14ac:dyDescent="0.25">
      <c r="B53" s="22" t="s">
        <v>56</v>
      </c>
      <c r="C53" s="22"/>
      <c r="D53" s="26" t="s">
        <v>16</v>
      </c>
      <c r="E53" s="238"/>
      <c r="F53" s="368"/>
      <c r="G53" s="24"/>
    </row>
    <row r="54" spans="1:10" s="2" customFormat="1" x14ac:dyDescent="0.25">
      <c r="B54" s="22" t="s">
        <v>47</v>
      </c>
      <c r="C54" s="22"/>
      <c r="D54" s="26" t="s">
        <v>16</v>
      </c>
      <c r="E54" s="238"/>
      <c r="F54" s="361"/>
      <c r="G54" s="27"/>
    </row>
    <row r="55" spans="1:10" s="2" customFormat="1" ht="7.5" customHeight="1" x14ac:dyDescent="0.25">
      <c r="B55" s="22"/>
      <c r="C55" s="3"/>
      <c r="D55" s="26"/>
      <c r="E55" s="161"/>
      <c r="F55" s="361"/>
      <c r="G55" s="24"/>
    </row>
    <row r="56" spans="1:10" s="2" customFormat="1" ht="23.25" customHeight="1" thickBot="1" x14ac:dyDescent="0.3">
      <c r="B56" s="23" t="s">
        <v>38</v>
      </c>
      <c r="C56" s="23"/>
      <c r="D56" s="28">
        <f>SUM(D44:D54)</f>
        <v>0</v>
      </c>
      <c r="E56" s="163">
        <f>SUM(E44:E54)</f>
        <v>0</v>
      </c>
      <c r="F56" s="361"/>
      <c r="G56" s="24"/>
    </row>
    <row r="57" spans="1:10" s="2" customFormat="1" ht="11.25" customHeight="1" thickBot="1" x14ac:dyDescent="0.3">
      <c r="B57" s="47"/>
      <c r="C57" s="47"/>
      <c r="D57" s="48"/>
      <c r="E57" s="166"/>
      <c r="F57" s="361"/>
      <c r="G57" s="24"/>
    </row>
    <row r="58" spans="1:10" s="1" customFormat="1" ht="19.5" customHeight="1" thickBot="1" x14ac:dyDescent="0.3">
      <c r="A58" s="455" t="s">
        <v>71</v>
      </c>
      <c r="B58" s="455"/>
      <c r="C58" s="45"/>
      <c r="D58" s="46"/>
      <c r="E58" s="167">
        <f>E12+E21+E28+E34+E41+E56</f>
        <v>0</v>
      </c>
      <c r="F58" s="361"/>
      <c r="G58" s="24"/>
    </row>
    <row r="59" spans="1:10" s="1" customFormat="1" ht="13.5" customHeight="1" x14ac:dyDescent="0.25">
      <c r="A59" s="452" t="s">
        <v>11</v>
      </c>
      <c r="B59" s="452"/>
      <c r="C59" s="17"/>
      <c r="D59" s="295">
        <f>overhead_rate</f>
        <v>0</v>
      </c>
      <c r="E59" s="409">
        <f>D59*(Subtotal_startup-E54)</f>
        <v>0</v>
      </c>
      <c r="F59" s="361"/>
      <c r="G59" s="24" t="s">
        <v>208</v>
      </c>
    </row>
    <row r="60" spans="1:10" s="2" customFormat="1" ht="13.5" customHeight="1" x14ac:dyDescent="0.25">
      <c r="B60" s="47"/>
      <c r="C60" s="47"/>
      <c r="D60" s="48"/>
      <c r="E60" s="169"/>
      <c r="F60" s="361"/>
      <c r="G60" s="24"/>
    </row>
    <row r="61" spans="1:10" s="1" customFormat="1" ht="21.75" customHeight="1" x14ac:dyDescent="0.25">
      <c r="A61" s="447" t="s">
        <v>74</v>
      </c>
      <c r="B61" s="447"/>
      <c r="C61" s="447"/>
      <c r="D61" s="447"/>
      <c r="E61" s="447"/>
      <c r="F61" s="362"/>
      <c r="G61" s="16"/>
      <c r="H61" s="16"/>
      <c r="I61" s="457"/>
      <c r="J61" s="457"/>
    </row>
    <row r="62" spans="1:10" s="63" customFormat="1" ht="19.5" customHeight="1" x14ac:dyDescent="0.25">
      <c r="A62" s="450" t="s">
        <v>10</v>
      </c>
      <c r="B62" s="450"/>
      <c r="C62" s="61"/>
      <c r="D62" s="62" t="s">
        <v>5</v>
      </c>
      <c r="E62" s="154" t="s">
        <v>6</v>
      </c>
      <c r="F62" s="449" t="s">
        <v>164</v>
      </c>
      <c r="G62" s="449"/>
    </row>
    <row r="63" spans="1:10" s="2" customFormat="1" ht="16.5" customHeight="1" x14ac:dyDescent="0.25">
      <c r="B63" s="22" t="str">
        <f>B44</f>
        <v>Principal Investigator</v>
      </c>
      <c r="C63" s="3"/>
      <c r="D63" s="299"/>
      <c r="E63" s="161">
        <f>D63*hourlyRatePI</f>
        <v>0</v>
      </c>
      <c r="F63" s="367" t="s">
        <v>158</v>
      </c>
      <c r="G63" s="33"/>
    </row>
    <row r="64" spans="1:10" s="2" customFormat="1" ht="21" customHeight="1" x14ac:dyDescent="0.25">
      <c r="B64" s="22" t="str">
        <f>B45</f>
        <v>Study Coordinator</v>
      </c>
      <c r="C64" s="3"/>
      <c r="D64" s="299"/>
      <c r="E64" s="161">
        <f>D64*hourlyRateCoordinator</f>
        <v>0</v>
      </c>
      <c r="F64" s="367" t="s">
        <v>159</v>
      </c>
      <c r="G64" s="33"/>
    </row>
    <row r="65" spans="1:8" s="2" customFormat="1" ht="16.5" customHeight="1" x14ac:dyDescent="0.25">
      <c r="B65" s="22" t="str">
        <f>B46</f>
        <v>Reg Coordinator</v>
      </c>
      <c r="C65" s="3"/>
      <c r="D65" s="299"/>
      <c r="E65" s="161">
        <f>D65*hourlyRateRegCoordinator</f>
        <v>0</v>
      </c>
      <c r="F65" s="361" t="s">
        <v>160</v>
      </c>
      <c r="G65" s="24"/>
    </row>
    <row r="66" spans="1:8" s="2" customFormat="1" ht="16.5" customHeight="1" x14ac:dyDescent="0.25">
      <c r="B66" s="22" t="s">
        <v>28</v>
      </c>
      <c r="C66" s="3"/>
      <c r="D66" s="26" t="s">
        <v>16</v>
      </c>
      <c r="E66" s="239"/>
      <c r="F66" s="361"/>
      <c r="G66" s="24"/>
    </row>
    <row r="67" spans="1:8" s="2" customFormat="1" ht="16.5" customHeight="1" x14ac:dyDescent="0.25">
      <c r="B67" s="22" t="s">
        <v>9</v>
      </c>
      <c r="C67" s="3"/>
      <c r="D67" s="26" t="s">
        <v>16</v>
      </c>
      <c r="E67" s="240"/>
      <c r="F67" s="361"/>
      <c r="G67" s="24"/>
    </row>
    <row r="68" spans="1:8" s="2" customFormat="1" ht="16.5" customHeight="1" x14ac:dyDescent="0.25">
      <c r="B68" s="22" t="s">
        <v>207</v>
      </c>
      <c r="C68" s="3"/>
      <c r="D68" s="26"/>
      <c r="E68" s="240"/>
      <c r="F68" s="361"/>
      <c r="G68" s="24"/>
    </row>
    <row r="69" spans="1:8" s="2" customFormat="1" ht="16.5" customHeight="1" x14ac:dyDescent="0.25">
      <c r="B69" s="22" t="s">
        <v>119</v>
      </c>
      <c r="C69" s="3"/>
      <c r="D69" s="26" t="s">
        <v>16</v>
      </c>
      <c r="E69" s="240">
        <v>0</v>
      </c>
      <c r="F69" s="361"/>
      <c r="G69" s="24" t="s">
        <v>210</v>
      </c>
    </row>
    <row r="70" spans="1:8" s="2" customFormat="1" ht="7.5" customHeight="1" x14ac:dyDescent="0.25">
      <c r="B70" s="22"/>
      <c r="C70" s="3"/>
      <c r="D70" s="26"/>
      <c r="E70" s="161"/>
      <c r="F70" s="361"/>
      <c r="G70" s="24"/>
    </row>
    <row r="71" spans="1:8" s="1" customFormat="1" ht="18.75" customHeight="1" thickBot="1" x14ac:dyDescent="0.3">
      <c r="B71" s="23" t="s">
        <v>12</v>
      </c>
      <c r="C71" s="18"/>
      <c r="D71" s="28">
        <f>SUM(D63:D70)</f>
        <v>0</v>
      </c>
      <c r="E71" s="163">
        <f>SUM(E63:E70)</f>
        <v>0</v>
      </c>
      <c r="F71" s="361"/>
      <c r="G71" s="24"/>
    </row>
    <row r="72" spans="1:8" s="1" customFormat="1" ht="13.5" customHeight="1" x14ac:dyDescent="0.25">
      <c r="B72" s="12"/>
      <c r="C72" s="12"/>
      <c r="D72" s="13"/>
      <c r="E72" s="165"/>
      <c r="F72" s="361"/>
      <c r="G72" s="24"/>
    </row>
    <row r="73" spans="1:8" s="1" customFormat="1" ht="19.5" customHeight="1" thickBot="1" x14ac:dyDescent="0.3">
      <c r="A73" s="455" t="s">
        <v>72</v>
      </c>
      <c r="B73" s="455"/>
      <c r="C73" s="45"/>
      <c r="D73" s="46"/>
      <c r="E73" s="167">
        <f>E71</f>
        <v>0</v>
      </c>
      <c r="F73" s="361"/>
      <c r="G73" s="24"/>
    </row>
    <row r="74" spans="1:8" s="1" customFormat="1" ht="13.5" customHeight="1" x14ac:dyDescent="0.25">
      <c r="A74" s="452" t="s">
        <v>11</v>
      </c>
      <c r="B74" s="452"/>
      <c r="C74" s="17"/>
      <c r="D74" s="295">
        <f>overhead_rate</f>
        <v>0</v>
      </c>
      <c r="E74" s="168">
        <f>E73*D74</f>
        <v>0</v>
      </c>
      <c r="F74" s="361"/>
      <c r="G74" s="24"/>
    </row>
    <row r="75" spans="1:8" s="1" customFormat="1" ht="13.5" customHeight="1" x14ac:dyDescent="0.25">
      <c r="E75" s="170"/>
      <c r="F75" s="361"/>
      <c r="G75" s="24"/>
    </row>
    <row r="76" spans="1:8" s="1" customFormat="1" ht="21.75" customHeight="1" x14ac:dyDescent="0.25">
      <c r="A76" s="448" t="s">
        <v>75</v>
      </c>
      <c r="B76" s="448"/>
      <c r="C76" s="448"/>
      <c r="D76" s="448"/>
      <c r="E76" s="448"/>
      <c r="F76" s="362"/>
      <c r="G76" s="15"/>
      <c r="H76" s="15"/>
    </row>
    <row r="78" spans="1:8" s="67" customFormat="1" ht="27" customHeight="1" x14ac:dyDescent="0.25">
      <c r="A78" s="454" t="s">
        <v>166</v>
      </c>
      <c r="B78" s="454"/>
      <c r="C78" s="66"/>
      <c r="D78" s="62" t="s">
        <v>5</v>
      </c>
      <c r="E78" s="154" t="s">
        <v>6</v>
      </c>
      <c r="F78" s="449" t="s">
        <v>164</v>
      </c>
      <c r="G78" s="449"/>
    </row>
    <row r="79" spans="1:8" ht="39.75" customHeight="1" x14ac:dyDescent="0.35">
      <c r="A79" s="29"/>
      <c r="B79" s="27" t="s">
        <v>66</v>
      </c>
      <c r="C79" s="27"/>
      <c r="D79" s="300"/>
      <c r="E79" s="161">
        <f>D79*hourlyRateCoordinator</f>
        <v>0</v>
      </c>
      <c r="F79" s="369" t="s">
        <v>159</v>
      </c>
      <c r="G79" s="357" t="s">
        <v>252</v>
      </c>
    </row>
    <row r="80" spans="1:8" ht="33.75" customHeight="1" x14ac:dyDescent="0.35">
      <c r="A80" s="29"/>
      <c r="B80" s="27" t="s">
        <v>168</v>
      </c>
      <c r="C80" s="27"/>
      <c r="D80" s="300"/>
      <c r="E80" s="161">
        <f>D80*hourlyRateRegCoordinator</f>
        <v>0</v>
      </c>
      <c r="F80" s="361" t="s">
        <v>160</v>
      </c>
      <c r="G80" s="27" t="s">
        <v>169</v>
      </c>
    </row>
    <row r="81" spans="1:7" ht="30" x14ac:dyDescent="0.35">
      <c r="A81" s="29"/>
      <c r="B81" s="27" t="s">
        <v>170</v>
      </c>
      <c r="C81" s="27"/>
      <c r="D81" s="300"/>
      <c r="E81" s="161">
        <f>D81*hourlyRateRegCoordinator</f>
        <v>0</v>
      </c>
      <c r="F81" s="361" t="s">
        <v>160</v>
      </c>
      <c r="G81" s="24" t="s">
        <v>178</v>
      </c>
    </row>
    <row r="82" spans="1:7" ht="31" x14ac:dyDescent="0.35">
      <c r="A82" s="29"/>
      <c r="B82" s="27" t="s">
        <v>13</v>
      </c>
      <c r="C82" s="27"/>
      <c r="D82" s="300"/>
      <c r="E82" s="161">
        <f>D82*hourlyRateRegCoordinator</f>
        <v>0</v>
      </c>
      <c r="F82" s="370" t="s">
        <v>160</v>
      </c>
      <c r="G82" s="359" t="s">
        <v>179</v>
      </c>
    </row>
    <row r="83" spans="1:7" ht="15.5" x14ac:dyDescent="0.35">
      <c r="A83" s="29"/>
      <c r="B83" s="27" t="s">
        <v>143</v>
      </c>
      <c r="C83" s="27"/>
      <c r="D83" s="300"/>
      <c r="E83" s="161">
        <f>D83*hourlyRateCoordinator</f>
        <v>0</v>
      </c>
      <c r="F83" s="367" t="s">
        <v>159</v>
      </c>
      <c r="G83" s="24"/>
    </row>
    <row r="84" spans="1:7" ht="15.5" x14ac:dyDescent="0.35">
      <c r="A84" s="29"/>
      <c r="B84" s="27" t="s">
        <v>14</v>
      </c>
      <c r="C84" s="27"/>
      <c r="D84" s="300"/>
      <c r="E84" s="161">
        <f>D84*hourlyRateCoordinator</f>
        <v>0</v>
      </c>
      <c r="F84" s="371" t="s">
        <v>159</v>
      </c>
      <c r="G84" s="358"/>
    </row>
    <row r="85" spans="1:7" ht="60" x14ac:dyDescent="0.35">
      <c r="A85" s="29"/>
      <c r="B85" s="27" t="s">
        <v>18</v>
      </c>
      <c r="C85" s="27"/>
      <c r="D85" s="300"/>
      <c r="E85" s="161">
        <f>D85*hourlyRateCoordinator</f>
        <v>0</v>
      </c>
      <c r="F85" s="367" t="s">
        <v>159</v>
      </c>
      <c r="G85" s="27" t="s">
        <v>191</v>
      </c>
    </row>
    <row r="86" spans="1:7" s="2" customFormat="1" ht="30" x14ac:dyDescent="0.35">
      <c r="A86" s="29"/>
      <c r="B86" s="27" t="s">
        <v>171</v>
      </c>
      <c r="C86" s="27"/>
      <c r="D86" s="300"/>
      <c r="E86" s="161">
        <f>D86*hourlyRateRegCoordinator</f>
        <v>0</v>
      </c>
      <c r="F86" s="361" t="s">
        <v>160</v>
      </c>
      <c r="G86" s="27" t="s">
        <v>180</v>
      </c>
    </row>
    <row r="87" spans="1:7" ht="45" x14ac:dyDescent="0.35">
      <c r="A87" s="29"/>
      <c r="B87" s="27" t="s">
        <v>172</v>
      </c>
      <c r="C87" s="27"/>
      <c r="D87" s="300"/>
      <c r="E87" s="161">
        <f>D87*hourlyRateCoordinator</f>
        <v>0</v>
      </c>
      <c r="F87" s="372" t="s">
        <v>159</v>
      </c>
      <c r="G87" s="355" t="s">
        <v>202</v>
      </c>
    </row>
    <row r="88" spans="1:7" ht="15.5" x14ac:dyDescent="0.35">
      <c r="A88" s="29"/>
      <c r="B88" s="27" t="s">
        <v>173</v>
      </c>
      <c r="C88" s="27"/>
      <c r="D88" s="300"/>
      <c r="E88" s="171">
        <f>D88*hourlyRateRegCoordinator</f>
        <v>0</v>
      </c>
      <c r="F88" s="361" t="s">
        <v>160</v>
      </c>
      <c r="G88" s="8" t="s">
        <v>181</v>
      </c>
    </row>
    <row r="89" spans="1:7" ht="30" customHeight="1" x14ac:dyDescent="0.35">
      <c r="A89" s="29"/>
      <c r="B89" s="27" t="s">
        <v>192</v>
      </c>
      <c r="C89" s="27"/>
      <c r="D89" s="300"/>
      <c r="E89" s="171">
        <f>D89*hourlyRateResMgr</f>
        <v>0</v>
      </c>
      <c r="F89" s="367" t="s">
        <v>163</v>
      </c>
      <c r="G89" s="355" t="s">
        <v>193</v>
      </c>
    </row>
    <row r="90" spans="1:7" x14ac:dyDescent="0.25">
      <c r="A90" s="8"/>
      <c r="B90" s="27" t="s">
        <v>174</v>
      </c>
      <c r="C90" s="27"/>
      <c r="D90" s="300"/>
      <c r="E90" s="171">
        <f>D90*hourlyRateRegCoordinator</f>
        <v>0</v>
      </c>
      <c r="F90" s="361" t="s">
        <v>160</v>
      </c>
      <c r="G90" s="24" t="s">
        <v>203</v>
      </c>
    </row>
    <row r="91" spans="1:7" s="2" customFormat="1" ht="7.5" customHeight="1" x14ac:dyDescent="0.25">
      <c r="B91" s="22"/>
      <c r="C91" s="3"/>
      <c r="D91" s="81"/>
      <c r="E91" s="172"/>
      <c r="F91" s="361"/>
      <c r="G91" s="24"/>
    </row>
    <row r="92" spans="1:7" ht="15.5" thickBot="1" x14ac:dyDescent="0.3">
      <c r="A92" s="8"/>
      <c r="B92" s="70" t="s">
        <v>58</v>
      </c>
      <c r="C92" s="30"/>
      <c r="D92" s="23"/>
      <c r="E92" s="173">
        <f>SUM(E79:E90)</f>
        <v>0</v>
      </c>
    </row>
    <row r="93" spans="1:7" x14ac:dyDescent="0.25">
      <c r="A93" s="8"/>
      <c r="B93" s="8"/>
      <c r="C93" s="8"/>
      <c r="D93" s="31"/>
      <c r="E93" s="174"/>
    </row>
    <row r="94" spans="1:7" s="67" customFormat="1" ht="19.5" customHeight="1" x14ac:dyDescent="0.25">
      <c r="A94" s="454" t="s">
        <v>54</v>
      </c>
      <c r="B94" s="456"/>
      <c r="C94" s="68"/>
      <c r="D94" s="66" t="s">
        <v>5</v>
      </c>
      <c r="E94" s="175" t="s">
        <v>43</v>
      </c>
      <c r="F94" s="449" t="s">
        <v>164</v>
      </c>
      <c r="G94" s="449"/>
    </row>
    <row r="95" spans="1:7" s="1" customFormat="1" ht="13.5" customHeight="1" x14ac:dyDescent="0.25">
      <c r="A95" s="8"/>
      <c r="B95" s="27" t="s">
        <v>14</v>
      </c>
      <c r="C95" s="27"/>
      <c r="D95" s="241"/>
      <c r="E95" s="155">
        <f t="shared" ref="E95:E104" si="0">D95*hourlyRatePI</f>
        <v>0</v>
      </c>
      <c r="F95" s="367" t="s">
        <v>158</v>
      </c>
      <c r="G95" s="24"/>
    </row>
    <row r="96" spans="1:7" s="1" customFormat="1" ht="13.5" customHeight="1" x14ac:dyDescent="0.25">
      <c r="A96" s="8"/>
      <c r="B96" s="27" t="s">
        <v>107</v>
      </c>
      <c r="C96" s="27"/>
      <c r="D96" s="241"/>
      <c r="E96" s="155">
        <f t="shared" si="0"/>
        <v>0</v>
      </c>
      <c r="F96" s="367" t="s">
        <v>158</v>
      </c>
      <c r="G96" s="24"/>
    </row>
    <row r="97" spans="1:7" x14ac:dyDescent="0.25">
      <c r="A97" s="8"/>
      <c r="B97" s="27" t="s">
        <v>25</v>
      </c>
      <c r="C97" s="27"/>
      <c r="D97" s="241"/>
      <c r="E97" s="155">
        <f t="shared" si="0"/>
        <v>0</v>
      </c>
      <c r="F97" s="367" t="s">
        <v>158</v>
      </c>
      <c r="G97" s="8" t="s">
        <v>183</v>
      </c>
    </row>
    <row r="98" spans="1:7" x14ac:dyDescent="0.25">
      <c r="A98" s="8"/>
      <c r="B98" s="27" t="s">
        <v>15</v>
      </c>
      <c r="C98" s="27"/>
      <c r="D98" s="241"/>
      <c r="E98" s="155">
        <f t="shared" si="0"/>
        <v>0</v>
      </c>
      <c r="F98" s="367" t="s">
        <v>158</v>
      </c>
    </row>
    <row r="99" spans="1:7" x14ac:dyDescent="0.25">
      <c r="A99" s="8"/>
      <c r="B99" s="27" t="s">
        <v>145</v>
      </c>
      <c r="C99" s="27"/>
      <c r="D99" s="241"/>
      <c r="E99" s="155">
        <f>D99*hourlyRatePI</f>
        <v>0</v>
      </c>
      <c r="F99" s="367" t="s">
        <v>158</v>
      </c>
    </row>
    <row r="100" spans="1:7" ht="45" x14ac:dyDescent="0.25">
      <c r="A100" s="8"/>
      <c r="B100" s="27" t="s">
        <v>50</v>
      </c>
      <c r="C100" s="27"/>
      <c r="D100" s="241"/>
      <c r="E100" s="155">
        <f t="shared" si="0"/>
        <v>0</v>
      </c>
      <c r="F100" s="367" t="s">
        <v>158</v>
      </c>
      <c r="G100" s="355" t="s">
        <v>182</v>
      </c>
    </row>
    <row r="101" spans="1:7" ht="45" x14ac:dyDescent="0.25">
      <c r="A101" s="8"/>
      <c r="B101" s="27" t="s">
        <v>13</v>
      </c>
      <c r="C101" s="27"/>
      <c r="D101" s="241"/>
      <c r="E101" s="155">
        <f t="shared" si="0"/>
        <v>0</v>
      </c>
      <c r="F101" s="367" t="s">
        <v>158</v>
      </c>
      <c r="G101" s="355" t="s">
        <v>182</v>
      </c>
    </row>
    <row r="102" spans="1:7" x14ac:dyDescent="0.25">
      <c r="A102" s="8"/>
      <c r="B102" s="27" t="s">
        <v>144</v>
      </c>
      <c r="C102" s="27"/>
      <c r="D102" s="241"/>
      <c r="E102" s="155">
        <f t="shared" si="0"/>
        <v>0</v>
      </c>
      <c r="F102" s="367" t="s">
        <v>158</v>
      </c>
    </row>
    <row r="103" spans="1:7" x14ac:dyDescent="0.25">
      <c r="A103" s="2"/>
      <c r="B103" s="27" t="s">
        <v>49</v>
      </c>
      <c r="C103" s="27"/>
      <c r="D103" s="241"/>
      <c r="E103" s="155">
        <f t="shared" si="0"/>
        <v>0</v>
      </c>
      <c r="F103" s="367" t="s">
        <v>158</v>
      </c>
    </row>
    <row r="104" spans="1:7" ht="45" x14ac:dyDescent="0.25">
      <c r="A104" s="2"/>
      <c r="B104" s="27" t="s">
        <v>55</v>
      </c>
      <c r="C104" s="27"/>
      <c r="D104" s="241"/>
      <c r="E104" s="155">
        <f t="shared" si="0"/>
        <v>0</v>
      </c>
      <c r="F104" s="367" t="s">
        <v>158</v>
      </c>
      <c r="G104" s="355" t="s">
        <v>182</v>
      </c>
    </row>
    <row r="105" spans="1:7" s="2" customFormat="1" ht="7.5" customHeight="1" x14ac:dyDescent="0.25">
      <c r="B105" s="22"/>
      <c r="C105" s="3"/>
      <c r="D105" s="83"/>
      <c r="E105" s="172"/>
      <c r="F105" s="361"/>
      <c r="G105" s="24"/>
    </row>
    <row r="106" spans="1:7" ht="15.5" thickBot="1" x14ac:dyDescent="0.3">
      <c r="A106" s="8"/>
      <c r="B106" s="23" t="s">
        <v>19</v>
      </c>
      <c r="C106" s="23"/>
      <c r="D106" s="23"/>
      <c r="E106" s="173">
        <f>SUM(E95:E104)</f>
        <v>0</v>
      </c>
    </row>
    <row r="107" spans="1:7" ht="15.5" x14ac:dyDescent="0.35">
      <c r="A107" s="8"/>
      <c r="B107" s="29"/>
      <c r="C107" s="29"/>
      <c r="D107" s="32"/>
      <c r="E107" s="176"/>
    </row>
    <row r="108" spans="1:7" s="69" customFormat="1" x14ac:dyDescent="0.25">
      <c r="A108" s="454" t="s">
        <v>42</v>
      </c>
      <c r="B108" s="454"/>
      <c r="C108" s="68"/>
      <c r="D108" s="66"/>
      <c r="E108" s="175" t="s">
        <v>6</v>
      </c>
      <c r="F108" s="449" t="s">
        <v>164</v>
      </c>
      <c r="G108" s="449"/>
    </row>
    <row r="109" spans="1:7" x14ac:dyDescent="0.25">
      <c r="A109" s="8"/>
      <c r="B109" s="27" t="s">
        <v>51</v>
      </c>
      <c r="C109" s="27"/>
      <c r="D109" s="33"/>
      <c r="E109" s="238"/>
      <c r="G109" s="355"/>
    </row>
    <row r="110" spans="1:7" ht="30" x14ac:dyDescent="0.25">
      <c r="A110" s="8"/>
      <c r="B110" s="27" t="s">
        <v>194</v>
      </c>
      <c r="C110" s="27"/>
      <c r="D110" s="33"/>
      <c r="E110" s="238"/>
      <c r="G110" s="355" t="s">
        <v>195</v>
      </c>
    </row>
    <row r="111" spans="1:7" x14ac:dyDescent="0.25">
      <c r="A111" s="8"/>
      <c r="B111" s="27" t="s">
        <v>79</v>
      </c>
      <c r="C111" s="27"/>
      <c r="D111" s="33"/>
      <c r="E111" s="238"/>
    </row>
    <row r="112" spans="1:7" x14ac:dyDescent="0.25">
      <c r="A112" s="8"/>
      <c r="B112" s="27" t="s">
        <v>146</v>
      </c>
      <c r="C112" s="27"/>
      <c r="D112" s="33"/>
      <c r="E112" s="238"/>
    </row>
    <row r="113" spans="1:7" x14ac:dyDescent="0.25">
      <c r="A113" s="8"/>
      <c r="B113" s="27" t="s">
        <v>59</v>
      </c>
      <c r="C113" s="27"/>
      <c r="D113" s="33"/>
      <c r="E113" s="238"/>
      <c r="G113" s="8" t="s">
        <v>243</v>
      </c>
    </row>
    <row r="114" spans="1:7" s="2" customFormat="1" ht="7.5" customHeight="1" x14ac:dyDescent="0.25">
      <c r="B114" s="22"/>
      <c r="C114" s="3"/>
      <c r="D114" s="81"/>
      <c r="E114" s="172"/>
      <c r="F114" s="361"/>
      <c r="G114" s="24"/>
    </row>
    <row r="115" spans="1:7" ht="15.5" thickBot="1" x14ac:dyDescent="0.3">
      <c r="A115" s="8"/>
      <c r="B115" s="458" t="s">
        <v>44</v>
      </c>
      <c r="C115" s="458"/>
      <c r="D115" s="458"/>
      <c r="E115" s="173">
        <f>SUM(E109:E113)</f>
        <v>0</v>
      </c>
    </row>
    <row r="117" spans="1:7" x14ac:dyDescent="0.25">
      <c r="A117" s="453" t="s">
        <v>26</v>
      </c>
      <c r="B117" s="453"/>
      <c r="C117" s="45"/>
      <c r="D117" s="82"/>
      <c r="E117" s="177">
        <f>E92+E106+E115</f>
        <v>0</v>
      </c>
    </row>
    <row r="118" spans="1:7" x14ac:dyDescent="0.25">
      <c r="A118" s="452" t="s">
        <v>11</v>
      </c>
      <c r="B118" s="452"/>
      <c r="C118" s="45"/>
      <c r="D118" s="295">
        <f>overhead_rate</f>
        <v>0</v>
      </c>
      <c r="E118" s="168">
        <f>D118*(E115-(E109+E110))</f>
        <v>0</v>
      </c>
      <c r="G118" s="8" t="s">
        <v>209</v>
      </c>
    </row>
    <row r="119" spans="1:7" x14ac:dyDescent="0.25">
      <c r="E119" s="178"/>
    </row>
    <row r="120" spans="1:7" x14ac:dyDescent="0.25">
      <c r="E120" s="178"/>
    </row>
  </sheetData>
  <sheetProtection selectLockedCells="1"/>
  <protectedRanges>
    <protectedRange password="963B" sqref="B13 D5:D10" name="Professional Services B"/>
    <protectedRange password="967B" sqref="C5:C10 C12:C13" name="Professional Services C"/>
    <protectedRange password="963B" sqref="D15:D19 B14" name="Professional Services B_2"/>
    <protectedRange password="967B" sqref="C14:C19 C21" name="Professional Services C_2"/>
  </protectedRanges>
  <mergeCells count="35">
    <mergeCell ref="I3:J3"/>
    <mergeCell ref="B115:D115"/>
    <mergeCell ref="F43:G43"/>
    <mergeCell ref="F78:G78"/>
    <mergeCell ref="I61:J61"/>
    <mergeCell ref="A58:B58"/>
    <mergeCell ref="A59:B59"/>
    <mergeCell ref="A4:B4"/>
    <mergeCell ref="F4:G4"/>
    <mergeCell ref="F94:G94"/>
    <mergeCell ref="F108:G108"/>
    <mergeCell ref="C34:D34"/>
    <mergeCell ref="F62:G62"/>
    <mergeCell ref="F48:G48"/>
    <mergeCell ref="A118:B118"/>
    <mergeCell ref="A23:B23"/>
    <mergeCell ref="A43:B43"/>
    <mergeCell ref="A62:B62"/>
    <mergeCell ref="A117:B117"/>
    <mergeCell ref="A108:B108"/>
    <mergeCell ref="A73:B73"/>
    <mergeCell ref="A78:B78"/>
    <mergeCell ref="A94:B94"/>
    <mergeCell ref="A61:E61"/>
    <mergeCell ref="A1:G1"/>
    <mergeCell ref="A3:E3"/>
    <mergeCell ref="A76:E76"/>
    <mergeCell ref="F36:G36"/>
    <mergeCell ref="A30:B30"/>
    <mergeCell ref="F31:G34"/>
    <mergeCell ref="F23:G23"/>
    <mergeCell ref="F30:G30"/>
    <mergeCell ref="A74:B74"/>
    <mergeCell ref="A36:B36"/>
    <mergeCell ref="F14:G14"/>
  </mergeCells>
  <phoneticPr fontId="4" type="noConversion"/>
  <pageMargins left="0.35" right="0.25" top="0.41" bottom="0.57999999999999996" header="0.26" footer="0.42"/>
  <pageSetup scale="40" fitToHeight="2" orientation="portrait" r:id="rId1"/>
  <headerFooter alignWithMargins="0">
    <oddHeader>&amp;C&amp;F</oddHeader>
    <oddFooter>&amp;RPrinted on &amp;D</oddFooter>
  </headerFooter>
  <rowBreaks count="1" manualBreakCount="1">
    <brk id="7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111"/>
  <sheetViews>
    <sheetView view="pageBreakPreview" zoomScale="55" zoomScaleNormal="62" zoomScaleSheetLayoutView="5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04" sqref="A104:B104"/>
    </sheetView>
  </sheetViews>
  <sheetFormatPr defaultColWidth="9.1796875" defaultRowHeight="15" x14ac:dyDescent="0.3"/>
  <cols>
    <col min="1" max="1" width="54" style="92" customWidth="1"/>
    <col min="2" max="2" width="87.7265625" style="53" bestFit="1" customWidth="1"/>
    <col min="3" max="3" width="35.7265625" style="189" customWidth="1"/>
    <col min="4" max="4" width="31" style="189" customWidth="1"/>
    <col min="5" max="7" width="31" style="383" customWidth="1"/>
    <col min="8" max="8" width="28.1796875" style="189" customWidth="1"/>
    <col min="9" max="9" width="2.26953125" style="53" customWidth="1"/>
    <col min="10" max="10" width="13.7265625" style="269" bestFit="1" customWidth="1"/>
    <col min="11" max="11" width="16.453125" style="103" customWidth="1"/>
    <col min="12" max="12" width="8" style="270" customWidth="1"/>
    <col min="13" max="13" width="14.81640625" style="103" bestFit="1" customWidth="1"/>
    <col min="14" max="14" width="8" style="270" customWidth="1"/>
    <col min="15" max="15" width="14.81640625" style="103" bestFit="1" customWidth="1"/>
    <col min="16" max="16" width="8" style="270" customWidth="1"/>
    <col min="17" max="17" width="14.81640625" style="103" bestFit="1" customWidth="1"/>
    <col min="18" max="18" width="8" style="270" customWidth="1"/>
    <col min="19" max="19" width="14.81640625" style="103" bestFit="1" customWidth="1"/>
    <col min="20" max="20" width="8" style="270" customWidth="1"/>
    <col min="21" max="21" width="14.81640625" style="103" bestFit="1" customWidth="1"/>
    <col min="22" max="22" width="8" style="270" customWidth="1"/>
    <col min="23" max="23" width="14.81640625" style="103" bestFit="1" customWidth="1"/>
    <col min="24" max="24" width="7.7265625" style="270" customWidth="1"/>
    <col min="25" max="25" width="15.81640625" style="103" bestFit="1" customWidth="1"/>
    <col min="26" max="26" width="8" style="270" customWidth="1"/>
    <col min="27" max="27" width="14.81640625" style="103" bestFit="1" customWidth="1"/>
    <col min="28" max="28" width="8" style="270" customWidth="1"/>
    <col min="29" max="29" width="14.81640625" style="103" bestFit="1" customWidth="1"/>
    <col min="30" max="30" width="8" style="270" customWidth="1"/>
    <col min="31" max="31" width="14.81640625" style="103" bestFit="1" customWidth="1"/>
    <col min="32" max="32" width="8" style="270" customWidth="1"/>
    <col min="33" max="33" width="14.81640625" style="103" bestFit="1" customWidth="1"/>
    <col min="34" max="34" width="8" style="270" customWidth="1"/>
    <col min="35" max="35" width="14.81640625" style="103" bestFit="1" customWidth="1"/>
    <col min="36" max="36" width="7.81640625" style="270" customWidth="1"/>
    <col min="37" max="37" width="14.81640625" style="103" bestFit="1" customWidth="1"/>
    <col min="38" max="38" width="24.1796875" style="92" customWidth="1"/>
    <col min="39" max="39" width="36.7265625" style="203" customWidth="1"/>
    <col min="40" max="40" width="49.81640625" style="53" customWidth="1"/>
    <col min="41" max="42" width="15.1796875" style="53" customWidth="1"/>
    <col min="43" max="16384" width="9.1796875" style="53"/>
  </cols>
  <sheetData>
    <row r="1" spans="1:42" s="380" customFormat="1" ht="23.25" customHeight="1" x14ac:dyDescent="0.3">
      <c r="A1" s="466" t="s">
        <v>154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</row>
    <row r="2" spans="1:42" ht="9.75" customHeight="1" x14ac:dyDescent="0.3">
      <c r="A2" s="381"/>
      <c r="B2" s="92"/>
      <c r="C2" s="188"/>
      <c r="D2" s="188"/>
      <c r="E2" s="102"/>
      <c r="F2" s="102"/>
      <c r="G2" s="102"/>
      <c r="H2" s="188"/>
      <c r="I2" s="92"/>
      <c r="J2" s="92"/>
      <c r="K2" s="382"/>
      <c r="L2" s="92"/>
      <c r="M2" s="382"/>
      <c r="N2" s="92"/>
      <c r="O2" s="382"/>
      <c r="P2" s="92"/>
      <c r="Q2" s="382"/>
      <c r="R2" s="92"/>
      <c r="S2" s="382"/>
      <c r="T2" s="92"/>
      <c r="U2" s="382"/>
      <c r="V2" s="92"/>
      <c r="W2" s="382"/>
      <c r="X2" s="92"/>
      <c r="Y2" s="382"/>
      <c r="Z2" s="92"/>
      <c r="AA2" s="382"/>
      <c r="AB2" s="92"/>
      <c r="AC2" s="382"/>
      <c r="AD2" s="92"/>
      <c r="AE2" s="382"/>
      <c r="AF2" s="92"/>
      <c r="AG2" s="382"/>
      <c r="AH2" s="92"/>
      <c r="AI2" s="382"/>
      <c r="AJ2" s="92"/>
      <c r="AK2" s="382"/>
      <c r="AM2" s="382"/>
      <c r="AN2" s="92"/>
    </row>
    <row r="3" spans="1:42" ht="61.5" customHeight="1" thickBot="1" x14ac:dyDescent="0.35">
      <c r="J3" s="470" t="s">
        <v>212</v>
      </c>
      <c r="K3" s="471"/>
      <c r="L3" s="470" t="s">
        <v>213</v>
      </c>
      <c r="M3" s="471"/>
      <c r="N3" s="470" t="s">
        <v>214</v>
      </c>
      <c r="O3" s="471"/>
      <c r="P3" s="470" t="s">
        <v>215</v>
      </c>
      <c r="Q3" s="471"/>
      <c r="R3" s="470" t="s">
        <v>216</v>
      </c>
      <c r="S3" s="471"/>
      <c r="T3" s="470" t="s">
        <v>217</v>
      </c>
      <c r="U3" s="471"/>
      <c r="V3" s="470" t="s">
        <v>218</v>
      </c>
      <c r="W3" s="471"/>
      <c r="X3" s="470" t="s">
        <v>211</v>
      </c>
      <c r="Y3" s="471"/>
      <c r="Z3" s="470" t="s">
        <v>219</v>
      </c>
      <c r="AA3" s="471"/>
      <c r="AB3" s="470" t="s">
        <v>220</v>
      </c>
      <c r="AC3" s="471"/>
      <c r="AD3" s="470" t="s">
        <v>221</v>
      </c>
      <c r="AE3" s="471"/>
      <c r="AF3" s="470" t="s">
        <v>222</v>
      </c>
      <c r="AG3" s="471"/>
      <c r="AH3" s="470" t="s">
        <v>223</v>
      </c>
      <c r="AI3" s="471"/>
      <c r="AJ3" s="470" t="s">
        <v>224</v>
      </c>
      <c r="AK3" s="471"/>
      <c r="AL3" s="337"/>
      <c r="AM3" s="208"/>
      <c r="AN3" s="202"/>
    </row>
    <row r="4" spans="1:42" ht="30" x14ac:dyDescent="0.3">
      <c r="A4" s="331"/>
      <c r="B4" s="195" t="s">
        <v>40</v>
      </c>
      <c r="C4" s="184" t="s">
        <v>81</v>
      </c>
      <c r="D4" s="184" t="s">
        <v>82</v>
      </c>
      <c r="E4" s="107" t="s">
        <v>48</v>
      </c>
      <c r="F4" s="107" t="s">
        <v>113</v>
      </c>
      <c r="G4" s="107" t="s">
        <v>122</v>
      </c>
      <c r="H4" s="208" t="s">
        <v>127</v>
      </c>
      <c r="I4" s="54"/>
      <c r="J4" s="55" t="s">
        <v>5</v>
      </c>
      <c r="K4" s="230" t="s">
        <v>6</v>
      </c>
      <c r="L4" s="55" t="s">
        <v>5</v>
      </c>
      <c r="M4" s="230" t="s">
        <v>6</v>
      </c>
      <c r="N4" s="55" t="s">
        <v>5</v>
      </c>
      <c r="O4" s="230" t="s">
        <v>6</v>
      </c>
      <c r="P4" s="55" t="s">
        <v>5</v>
      </c>
      <c r="Q4" s="230" t="s">
        <v>6</v>
      </c>
      <c r="R4" s="55" t="s">
        <v>5</v>
      </c>
      <c r="S4" s="230" t="s">
        <v>6</v>
      </c>
      <c r="T4" s="55" t="s">
        <v>5</v>
      </c>
      <c r="U4" s="230" t="s">
        <v>6</v>
      </c>
      <c r="V4" s="55" t="s">
        <v>5</v>
      </c>
      <c r="W4" s="230" t="s">
        <v>6</v>
      </c>
      <c r="X4" s="55" t="s">
        <v>5</v>
      </c>
      <c r="Y4" s="230" t="s">
        <v>6</v>
      </c>
      <c r="Z4" s="55" t="s">
        <v>5</v>
      </c>
      <c r="AA4" s="230" t="s">
        <v>6</v>
      </c>
      <c r="AB4" s="55" t="s">
        <v>5</v>
      </c>
      <c r="AC4" s="230" t="s">
        <v>6</v>
      </c>
      <c r="AD4" s="55" t="s">
        <v>5</v>
      </c>
      <c r="AE4" s="230" t="s">
        <v>6</v>
      </c>
      <c r="AF4" s="55" t="s">
        <v>5</v>
      </c>
      <c r="AG4" s="230" t="s">
        <v>6</v>
      </c>
      <c r="AH4" s="55" t="s">
        <v>5</v>
      </c>
      <c r="AI4" s="230" t="s">
        <v>6</v>
      </c>
      <c r="AJ4" s="55" t="s">
        <v>5</v>
      </c>
      <c r="AK4" s="230" t="s">
        <v>6</v>
      </c>
      <c r="AL4" s="338" t="s">
        <v>120</v>
      </c>
      <c r="AM4" s="209" t="s">
        <v>21</v>
      </c>
      <c r="AN4" s="209" t="s">
        <v>104</v>
      </c>
    </row>
    <row r="5" spans="1:42" s="113" customFormat="1" ht="75" x14ac:dyDescent="0.3">
      <c r="A5" s="332" t="s">
        <v>60</v>
      </c>
      <c r="B5" s="109"/>
      <c r="C5" s="185"/>
      <c r="D5" s="185"/>
      <c r="E5" s="186"/>
      <c r="F5" s="186"/>
      <c r="G5" s="432" t="s">
        <v>240</v>
      </c>
      <c r="H5" s="185"/>
      <c r="I5" s="109"/>
      <c r="J5" s="223"/>
      <c r="K5" s="111"/>
      <c r="L5" s="223"/>
      <c r="M5" s="111"/>
      <c r="N5" s="223"/>
      <c r="O5" s="111"/>
      <c r="P5" s="223"/>
      <c r="Q5" s="111"/>
      <c r="R5" s="223"/>
      <c r="S5" s="111"/>
      <c r="T5" s="223"/>
      <c r="U5" s="111"/>
      <c r="V5" s="223"/>
      <c r="W5" s="111"/>
      <c r="X5" s="223"/>
      <c r="Y5" s="111"/>
      <c r="Z5" s="223"/>
      <c r="AA5" s="111"/>
      <c r="AB5" s="223"/>
      <c r="AC5" s="111"/>
      <c r="AD5" s="223"/>
      <c r="AE5" s="111"/>
      <c r="AF5" s="223"/>
      <c r="AG5" s="111"/>
      <c r="AH5" s="223"/>
      <c r="AI5" s="111"/>
      <c r="AJ5" s="223"/>
      <c r="AK5" s="111"/>
      <c r="AL5" s="338"/>
      <c r="AM5" s="210"/>
      <c r="AN5" s="111"/>
    </row>
    <row r="6" spans="1:42" s="88" customFormat="1" x14ac:dyDescent="0.3">
      <c r="A6" s="90"/>
      <c r="B6" s="89" t="s">
        <v>86</v>
      </c>
      <c r="C6" s="187"/>
      <c r="D6" s="187"/>
      <c r="E6" s="101"/>
      <c r="F6" s="101"/>
      <c r="G6" s="101"/>
      <c r="H6" s="315"/>
      <c r="I6" s="90"/>
      <c r="J6" s="224"/>
      <c r="K6" s="101"/>
      <c r="L6" s="224"/>
      <c r="M6" s="101"/>
      <c r="N6" s="224"/>
      <c r="O6" s="101"/>
      <c r="P6" s="224"/>
      <c r="Q6" s="101"/>
      <c r="R6" s="224"/>
      <c r="S6" s="101"/>
      <c r="T6" s="224"/>
      <c r="U6" s="101"/>
      <c r="V6" s="224"/>
      <c r="W6" s="101"/>
      <c r="X6" s="224"/>
      <c r="Y6" s="101"/>
      <c r="Z6" s="224"/>
      <c r="AA6" s="101"/>
      <c r="AB6" s="224"/>
      <c r="AC6" s="101"/>
      <c r="AD6" s="224"/>
      <c r="AE6" s="101"/>
      <c r="AF6" s="224"/>
      <c r="AG6" s="101"/>
      <c r="AH6" s="224"/>
      <c r="AI6" s="101"/>
      <c r="AJ6" s="224"/>
      <c r="AK6" s="101"/>
      <c r="AL6" s="339"/>
      <c r="AM6" s="91"/>
      <c r="AN6" s="101"/>
      <c r="AO6" s="91"/>
      <c r="AP6" s="91"/>
    </row>
    <row r="7" spans="1:42" x14ac:dyDescent="0.3">
      <c r="B7" s="252"/>
      <c r="C7" s="188"/>
      <c r="D7" s="188"/>
      <c r="E7" s="301"/>
      <c r="F7" s="301"/>
      <c r="G7" s="303">
        <f>E7+F7</f>
        <v>0</v>
      </c>
      <c r="H7" s="188"/>
      <c r="I7" s="92"/>
      <c r="J7" s="224"/>
      <c r="K7" s="310">
        <f>G7</f>
        <v>0</v>
      </c>
      <c r="L7" s="224"/>
      <c r="M7" s="310"/>
      <c r="N7" s="224"/>
      <c r="O7" s="310"/>
      <c r="P7" s="224"/>
      <c r="Q7" s="310"/>
      <c r="R7" s="224"/>
      <c r="S7" s="310"/>
      <c r="T7" s="224"/>
      <c r="U7" s="310" t="s">
        <v>138</v>
      </c>
      <c r="V7" s="224"/>
      <c r="W7" s="310"/>
      <c r="X7" s="224"/>
      <c r="Y7" s="310"/>
      <c r="Z7" s="224"/>
      <c r="AA7" s="310"/>
      <c r="AB7" s="224"/>
      <c r="AC7" s="310"/>
      <c r="AD7" s="224"/>
      <c r="AE7" s="310"/>
      <c r="AF7" s="224"/>
      <c r="AG7" s="310"/>
      <c r="AH7" s="224"/>
      <c r="AI7" s="310"/>
      <c r="AJ7" s="224"/>
      <c r="AK7" s="310"/>
      <c r="AL7" s="339">
        <f>SUM(K7,M7,O7,Q7,S7,U7,W7,Y7,AA7,AC7,AE7,AG7,AI7,AK7)</f>
        <v>0</v>
      </c>
      <c r="AM7" s="207"/>
      <c r="AN7" s="207"/>
      <c r="AO7" s="207"/>
      <c r="AP7" s="207"/>
    </row>
    <row r="8" spans="1:42" x14ac:dyDescent="0.3">
      <c r="B8" s="252"/>
      <c r="C8" s="188"/>
      <c r="D8" s="188"/>
      <c r="E8" s="301"/>
      <c r="F8" s="301"/>
      <c r="G8" s="303"/>
      <c r="H8" s="188"/>
      <c r="I8" s="92"/>
      <c r="J8" s="224"/>
      <c r="K8" s="310"/>
      <c r="L8" s="224"/>
      <c r="M8" s="310"/>
      <c r="N8" s="224"/>
      <c r="O8" s="310"/>
      <c r="P8" s="224"/>
      <c r="Q8" s="310"/>
      <c r="R8" s="224"/>
      <c r="S8" s="310"/>
      <c r="T8" s="224"/>
      <c r="U8" s="310"/>
      <c r="V8" s="224"/>
      <c r="W8" s="310"/>
      <c r="X8" s="224"/>
      <c r="Y8" s="310"/>
      <c r="Z8" s="224"/>
      <c r="AA8" s="310"/>
      <c r="AB8" s="224"/>
      <c r="AC8" s="310"/>
      <c r="AD8" s="224"/>
      <c r="AE8" s="310"/>
      <c r="AF8" s="224"/>
      <c r="AG8" s="310"/>
      <c r="AH8" s="224"/>
      <c r="AI8" s="310"/>
      <c r="AJ8" s="224"/>
      <c r="AK8" s="310"/>
      <c r="AL8" s="339">
        <f t="shared" ref="AL8:AL71" si="0">SUM(K8,M8,O8,Q8,S8,U8,W8,Y8,AA8,AC8,AE8,AG8,AI8,AK8)</f>
        <v>0</v>
      </c>
      <c r="AM8" s="207"/>
      <c r="AN8" s="207"/>
      <c r="AO8" s="207"/>
      <c r="AP8" s="207"/>
    </row>
    <row r="9" spans="1:42" x14ac:dyDescent="0.3">
      <c r="B9" s="252"/>
      <c r="C9" s="188"/>
      <c r="D9" s="188"/>
      <c r="E9" s="301"/>
      <c r="F9" s="301"/>
      <c r="G9" s="303"/>
      <c r="H9" s="188"/>
      <c r="I9" s="92"/>
      <c r="J9" s="224"/>
      <c r="K9" s="310"/>
      <c r="L9" s="224"/>
      <c r="M9" s="310"/>
      <c r="N9" s="224"/>
      <c r="O9" s="310"/>
      <c r="P9" s="224"/>
      <c r="Q9" s="310"/>
      <c r="R9" s="224"/>
      <c r="S9" s="310"/>
      <c r="T9" s="224"/>
      <c r="U9" s="310"/>
      <c r="V9" s="224"/>
      <c r="W9" s="310"/>
      <c r="X9" s="224"/>
      <c r="Y9" s="310"/>
      <c r="Z9" s="224"/>
      <c r="AA9" s="310"/>
      <c r="AB9" s="224"/>
      <c r="AC9" s="310"/>
      <c r="AD9" s="224"/>
      <c r="AE9" s="310"/>
      <c r="AF9" s="224"/>
      <c r="AG9" s="310"/>
      <c r="AH9" s="224"/>
      <c r="AI9" s="310"/>
      <c r="AJ9" s="224"/>
      <c r="AK9" s="310"/>
      <c r="AL9" s="339">
        <f t="shared" si="0"/>
        <v>0</v>
      </c>
      <c r="AM9" s="207"/>
      <c r="AN9" s="207"/>
      <c r="AO9" s="207"/>
      <c r="AP9" s="207"/>
    </row>
    <row r="10" spans="1:42" ht="15" customHeight="1" x14ac:dyDescent="0.3">
      <c r="B10" s="318"/>
      <c r="C10" s="188"/>
      <c r="D10" s="188"/>
      <c r="E10" s="303"/>
      <c r="F10" s="303"/>
      <c r="G10" s="303">
        <f>E10+F10</f>
        <v>0</v>
      </c>
      <c r="H10" s="188"/>
      <c r="I10" s="92"/>
      <c r="J10" s="224"/>
      <c r="K10" s="303">
        <f>$G$10</f>
        <v>0</v>
      </c>
      <c r="L10" s="224"/>
      <c r="M10" s="303"/>
      <c r="N10" s="224"/>
      <c r="O10" s="303"/>
      <c r="P10" s="224"/>
      <c r="Q10" s="303"/>
      <c r="R10" s="224"/>
      <c r="S10" s="303"/>
      <c r="T10" s="224"/>
      <c r="U10" s="303"/>
      <c r="V10" s="224"/>
      <c r="W10" s="303"/>
      <c r="X10" s="224"/>
      <c r="Y10" s="303"/>
      <c r="Z10" s="224"/>
      <c r="AA10" s="303"/>
      <c r="AB10" s="224"/>
      <c r="AC10" s="303"/>
      <c r="AD10" s="224"/>
      <c r="AE10" s="303"/>
      <c r="AF10" s="224"/>
      <c r="AG10" s="303"/>
      <c r="AH10" s="224"/>
      <c r="AI10" s="303"/>
      <c r="AJ10" s="224"/>
      <c r="AK10" s="303"/>
      <c r="AL10" s="339">
        <f t="shared" si="0"/>
        <v>0</v>
      </c>
      <c r="AM10" s="207"/>
      <c r="AN10" s="102"/>
      <c r="AO10" s="207"/>
      <c r="AP10" s="207"/>
    </row>
    <row r="11" spans="1:42" s="88" customFormat="1" x14ac:dyDescent="0.3">
      <c r="A11" s="90"/>
      <c r="B11" s="89" t="s">
        <v>88</v>
      </c>
      <c r="C11" s="187"/>
      <c r="D11" s="187"/>
      <c r="E11" s="101"/>
      <c r="F11" s="101"/>
      <c r="G11" s="316">
        <f t="shared" ref="G11:G97" si="1">E11+F11</f>
        <v>0</v>
      </c>
      <c r="H11" s="187"/>
      <c r="I11" s="90"/>
      <c r="J11" s="224"/>
      <c r="K11" s="101"/>
      <c r="L11" s="224"/>
      <c r="M11" s="101"/>
      <c r="N11" s="224"/>
      <c r="O11" s="101"/>
      <c r="P11" s="224"/>
      <c r="Q11" s="101"/>
      <c r="R11" s="224"/>
      <c r="S11" s="101"/>
      <c r="T11" s="224"/>
      <c r="U11" s="101"/>
      <c r="V11" s="224"/>
      <c r="W11" s="101"/>
      <c r="X11" s="224"/>
      <c r="Y11" s="101"/>
      <c r="Z11" s="224"/>
      <c r="AA11" s="101"/>
      <c r="AB11" s="224"/>
      <c r="AC11" s="101"/>
      <c r="AD11" s="224"/>
      <c r="AE11" s="101"/>
      <c r="AF11" s="224"/>
      <c r="AG11" s="101"/>
      <c r="AH11" s="224"/>
      <c r="AI11" s="101"/>
      <c r="AJ11" s="224"/>
      <c r="AK11" s="101"/>
      <c r="AL11" s="339">
        <f t="shared" si="0"/>
        <v>0</v>
      </c>
      <c r="AM11" s="91"/>
      <c r="AN11" s="101"/>
      <c r="AO11" s="91"/>
      <c r="AP11" s="91"/>
    </row>
    <row r="12" spans="1:42" x14ac:dyDescent="0.3">
      <c r="B12" s="253"/>
      <c r="C12" s="188"/>
      <c r="D12" s="188"/>
      <c r="E12" s="301"/>
      <c r="F12" s="301"/>
      <c r="G12" s="303">
        <f>E12+F12</f>
        <v>0</v>
      </c>
      <c r="H12" s="188"/>
      <c r="I12" s="92"/>
      <c r="J12" s="224"/>
      <c r="K12" s="310"/>
      <c r="L12" s="224"/>
      <c r="M12" s="310"/>
      <c r="N12" s="224"/>
      <c r="O12" s="310"/>
      <c r="P12" s="224"/>
      <c r="Q12" s="310"/>
      <c r="R12" s="224"/>
      <c r="S12" s="310"/>
      <c r="T12" s="224"/>
      <c r="U12" s="310"/>
      <c r="V12" s="224"/>
      <c r="W12" s="310"/>
      <c r="X12" s="224"/>
      <c r="Y12" s="310"/>
      <c r="Z12" s="224"/>
      <c r="AA12" s="310"/>
      <c r="AB12" s="224"/>
      <c r="AC12" s="310"/>
      <c r="AD12" s="224"/>
      <c r="AE12" s="310"/>
      <c r="AF12" s="224"/>
      <c r="AG12" s="310"/>
      <c r="AH12" s="224"/>
      <c r="AI12" s="310"/>
      <c r="AJ12" s="224"/>
      <c r="AK12" s="310"/>
      <c r="AL12" s="339">
        <f t="shared" si="0"/>
        <v>0</v>
      </c>
      <c r="AM12" s="207"/>
      <c r="AN12" s="102"/>
      <c r="AO12" s="207"/>
      <c r="AP12" s="207"/>
    </row>
    <row r="13" spans="1:42" x14ac:dyDescent="0.3">
      <c r="B13" s="253"/>
      <c r="C13" s="188"/>
      <c r="D13" s="188"/>
      <c r="E13" s="301"/>
      <c r="F13" s="301"/>
      <c r="G13" s="303">
        <f>E13+F13</f>
        <v>0</v>
      </c>
      <c r="H13" s="188"/>
      <c r="I13" s="92"/>
      <c r="J13" s="224"/>
      <c r="K13" s="310"/>
      <c r="L13" s="224"/>
      <c r="M13" s="310"/>
      <c r="N13" s="224"/>
      <c r="O13" s="310"/>
      <c r="P13" s="224"/>
      <c r="Q13" s="310"/>
      <c r="R13" s="224"/>
      <c r="S13" s="310"/>
      <c r="T13" s="224"/>
      <c r="U13" s="310"/>
      <c r="V13" s="224"/>
      <c r="W13" s="310"/>
      <c r="X13" s="224"/>
      <c r="Y13" s="310"/>
      <c r="Z13" s="224"/>
      <c r="AA13" s="310"/>
      <c r="AB13" s="224"/>
      <c r="AC13" s="310"/>
      <c r="AD13" s="224"/>
      <c r="AE13" s="310"/>
      <c r="AF13" s="224"/>
      <c r="AG13" s="310"/>
      <c r="AH13" s="224"/>
      <c r="AI13" s="310"/>
      <c r="AJ13" s="224"/>
      <c r="AK13" s="310"/>
      <c r="AL13" s="339">
        <f t="shared" si="0"/>
        <v>0</v>
      </c>
      <c r="AM13" s="207"/>
      <c r="AN13" s="102"/>
      <c r="AO13" s="207"/>
      <c r="AP13" s="207"/>
    </row>
    <row r="14" spans="1:42" x14ac:dyDescent="0.3">
      <c r="B14" s="253"/>
      <c r="C14" s="188"/>
      <c r="D14" s="188"/>
      <c r="E14" s="301"/>
      <c r="F14" s="301"/>
      <c r="G14" s="303"/>
      <c r="H14" s="188"/>
      <c r="I14" s="92"/>
      <c r="J14" s="224"/>
      <c r="K14" s="310"/>
      <c r="L14" s="224"/>
      <c r="M14" s="310"/>
      <c r="N14" s="224"/>
      <c r="O14" s="310"/>
      <c r="P14" s="224"/>
      <c r="Q14" s="310"/>
      <c r="R14" s="224"/>
      <c r="S14" s="310"/>
      <c r="T14" s="224"/>
      <c r="U14" s="310"/>
      <c r="V14" s="224"/>
      <c r="W14" s="310"/>
      <c r="X14" s="224"/>
      <c r="Y14" s="310"/>
      <c r="Z14" s="224"/>
      <c r="AA14" s="310"/>
      <c r="AB14" s="224"/>
      <c r="AC14" s="310"/>
      <c r="AD14" s="224"/>
      <c r="AE14" s="310"/>
      <c r="AF14" s="224"/>
      <c r="AG14" s="310"/>
      <c r="AH14" s="224"/>
      <c r="AI14" s="310"/>
      <c r="AJ14" s="224"/>
      <c r="AK14" s="310"/>
      <c r="AL14" s="339">
        <f t="shared" si="0"/>
        <v>0</v>
      </c>
      <c r="AM14" s="207"/>
      <c r="AN14" s="102"/>
      <c r="AO14" s="207"/>
      <c r="AP14" s="207"/>
    </row>
    <row r="15" spans="1:42" x14ac:dyDescent="0.3">
      <c r="B15" s="319"/>
      <c r="C15" s="188"/>
      <c r="D15" s="188"/>
      <c r="E15" s="303"/>
      <c r="F15" s="303"/>
      <c r="G15" s="303">
        <f>E15+F15</f>
        <v>0</v>
      </c>
      <c r="H15" s="188"/>
      <c r="I15" s="92"/>
      <c r="J15" s="224"/>
      <c r="K15" s="303">
        <f>G15</f>
        <v>0</v>
      </c>
      <c r="L15" s="224"/>
      <c r="M15" s="303"/>
      <c r="N15" s="224"/>
      <c r="O15" s="303"/>
      <c r="P15" s="224"/>
      <c r="Q15" s="303"/>
      <c r="R15" s="224"/>
      <c r="S15" s="303"/>
      <c r="T15" s="224"/>
      <c r="U15" s="303"/>
      <c r="V15" s="224"/>
      <c r="W15" s="303"/>
      <c r="X15" s="224"/>
      <c r="Y15" s="303"/>
      <c r="Z15" s="224"/>
      <c r="AA15" s="303"/>
      <c r="AB15" s="224"/>
      <c r="AC15" s="303"/>
      <c r="AD15" s="224"/>
      <c r="AE15" s="303"/>
      <c r="AF15" s="224"/>
      <c r="AG15" s="303"/>
      <c r="AH15" s="224"/>
      <c r="AI15" s="303"/>
      <c r="AJ15" s="224"/>
      <c r="AK15" s="303"/>
      <c r="AL15" s="339">
        <f t="shared" si="0"/>
        <v>0</v>
      </c>
      <c r="AM15" s="207"/>
      <c r="AN15" s="102"/>
      <c r="AO15" s="207"/>
      <c r="AP15" s="207"/>
    </row>
    <row r="16" spans="1:42" s="88" customFormat="1" x14ac:dyDescent="0.3">
      <c r="A16" s="90"/>
      <c r="B16" s="89" t="s">
        <v>63</v>
      </c>
      <c r="C16" s="187"/>
      <c r="D16" s="187"/>
      <c r="E16" s="101"/>
      <c r="F16" s="101"/>
      <c r="G16" s="316">
        <f t="shared" si="1"/>
        <v>0</v>
      </c>
      <c r="H16" s="187"/>
      <c r="I16" s="90"/>
      <c r="J16" s="224"/>
      <c r="K16" s="101"/>
      <c r="L16" s="224"/>
      <c r="M16" s="101"/>
      <c r="N16" s="224"/>
      <c r="O16" s="101"/>
      <c r="P16" s="224"/>
      <c r="Q16" s="101"/>
      <c r="R16" s="224"/>
      <c r="S16" s="101"/>
      <c r="T16" s="224"/>
      <c r="U16" s="101"/>
      <c r="V16" s="224"/>
      <c r="W16" s="101"/>
      <c r="X16" s="224"/>
      <c r="Y16" s="101"/>
      <c r="Z16" s="224"/>
      <c r="AA16" s="101"/>
      <c r="AB16" s="224"/>
      <c r="AC16" s="101"/>
      <c r="AD16" s="224"/>
      <c r="AE16" s="101"/>
      <c r="AF16" s="224"/>
      <c r="AG16" s="101"/>
      <c r="AH16" s="224"/>
      <c r="AI16" s="101"/>
      <c r="AJ16" s="224"/>
      <c r="AK16" s="101"/>
      <c r="AL16" s="339">
        <f t="shared" si="0"/>
        <v>0</v>
      </c>
      <c r="AM16" s="91"/>
      <c r="AN16" s="101"/>
      <c r="AO16" s="91"/>
      <c r="AP16" s="91"/>
    </row>
    <row r="17" spans="1:42" x14ac:dyDescent="0.3">
      <c r="B17" s="251"/>
      <c r="E17" s="301"/>
      <c r="F17" s="301"/>
      <c r="G17" s="303">
        <f>E17+F17</f>
        <v>0</v>
      </c>
      <c r="J17" s="226"/>
      <c r="K17" s="312">
        <f>G17</f>
        <v>0</v>
      </c>
      <c r="L17" s="226"/>
      <c r="M17" s="312"/>
      <c r="N17" s="226"/>
      <c r="O17" s="312"/>
      <c r="P17" s="226"/>
      <c r="Q17" s="312"/>
      <c r="R17" s="226"/>
      <c r="S17" s="312"/>
      <c r="T17" s="226"/>
      <c r="U17" s="312"/>
      <c r="V17" s="226"/>
      <c r="W17" s="312"/>
      <c r="X17" s="226"/>
      <c r="Y17" s="312"/>
      <c r="Z17" s="226"/>
      <c r="AA17" s="312"/>
      <c r="AB17" s="226"/>
      <c r="AC17" s="312"/>
      <c r="AD17" s="226"/>
      <c r="AE17" s="312"/>
      <c r="AF17" s="226"/>
      <c r="AG17" s="312"/>
      <c r="AH17" s="226"/>
      <c r="AI17" s="312"/>
      <c r="AJ17" s="226"/>
      <c r="AK17" s="312"/>
      <c r="AL17" s="339">
        <f t="shared" si="0"/>
        <v>0</v>
      </c>
      <c r="AM17" s="92"/>
      <c r="AN17" s="203"/>
    </row>
    <row r="18" spans="1:42" x14ac:dyDescent="0.3">
      <c r="B18" s="320"/>
      <c r="E18" s="323"/>
      <c r="F18" s="323"/>
      <c r="G18" s="303">
        <f>E18+F18</f>
        <v>0</v>
      </c>
      <c r="J18" s="225"/>
      <c r="K18" s="302">
        <f>G18</f>
        <v>0</v>
      </c>
      <c r="L18" s="225"/>
      <c r="M18" s="302"/>
      <c r="N18" s="225"/>
      <c r="O18" s="302"/>
      <c r="P18" s="225"/>
      <c r="Q18" s="302"/>
      <c r="R18" s="225"/>
      <c r="S18" s="302"/>
      <c r="T18" s="225"/>
      <c r="U18" s="302"/>
      <c r="V18" s="225"/>
      <c r="W18" s="302"/>
      <c r="X18" s="225"/>
      <c r="Y18" s="302"/>
      <c r="Z18" s="225"/>
      <c r="AA18" s="302"/>
      <c r="AB18" s="225"/>
      <c r="AC18" s="302"/>
      <c r="AD18" s="225"/>
      <c r="AE18" s="302"/>
      <c r="AF18" s="225"/>
      <c r="AG18" s="302"/>
      <c r="AH18" s="225"/>
      <c r="AI18" s="302"/>
      <c r="AJ18" s="225"/>
      <c r="AK18" s="302"/>
      <c r="AL18" s="339">
        <f t="shared" si="0"/>
        <v>0</v>
      </c>
      <c r="AM18" s="92"/>
      <c r="AN18" s="203"/>
    </row>
    <row r="19" spans="1:42" s="88" customFormat="1" x14ac:dyDescent="0.3">
      <c r="A19" s="90"/>
      <c r="B19" s="89" t="s">
        <v>90</v>
      </c>
      <c r="C19" s="187"/>
      <c r="D19" s="187"/>
      <c r="E19" s="101"/>
      <c r="F19" s="101"/>
      <c r="G19" s="316">
        <f t="shared" si="1"/>
        <v>0</v>
      </c>
      <c r="H19" s="187"/>
      <c r="I19" s="90"/>
      <c r="J19" s="224"/>
      <c r="K19" s="101"/>
      <c r="L19" s="224"/>
      <c r="M19" s="101"/>
      <c r="N19" s="224"/>
      <c r="O19" s="101"/>
      <c r="P19" s="224"/>
      <c r="Q19" s="101"/>
      <c r="R19" s="224"/>
      <c r="S19" s="101"/>
      <c r="T19" s="224"/>
      <c r="U19" s="101"/>
      <c r="V19" s="224"/>
      <c r="W19" s="101"/>
      <c r="X19" s="224"/>
      <c r="Y19" s="101"/>
      <c r="Z19" s="224"/>
      <c r="AA19" s="101"/>
      <c r="AB19" s="224"/>
      <c r="AC19" s="101"/>
      <c r="AD19" s="224"/>
      <c r="AE19" s="101"/>
      <c r="AF19" s="224"/>
      <c r="AG19" s="101"/>
      <c r="AH19" s="224"/>
      <c r="AI19" s="101"/>
      <c r="AJ19" s="224"/>
      <c r="AK19" s="101"/>
      <c r="AL19" s="339">
        <f t="shared" si="0"/>
        <v>0</v>
      </c>
      <c r="AM19" s="91"/>
      <c r="AN19" s="101"/>
      <c r="AO19" s="91"/>
      <c r="AP19" s="91"/>
    </row>
    <row r="20" spans="1:42" ht="15" customHeight="1" x14ac:dyDescent="0.3">
      <c r="B20" s="251"/>
      <c r="E20" s="301"/>
      <c r="F20" s="301"/>
      <c r="G20" s="303">
        <f>E20+F20</f>
        <v>0</v>
      </c>
      <c r="J20" s="224"/>
      <c r="K20" s="310">
        <f>G20</f>
        <v>0</v>
      </c>
      <c r="L20" s="224"/>
      <c r="M20" s="310"/>
      <c r="N20" s="224"/>
      <c r="O20" s="310"/>
      <c r="P20" s="224"/>
      <c r="Q20" s="310">
        <f>A20</f>
        <v>0</v>
      </c>
      <c r="R20" s="224"/>
      <c r="S20" s="310">
        <f>C20</f>
        <v>0</v>
      </c>
      <c r="T20" s="224"/>
      <c r="U20" s="310">
        <f>E20</f>
        <v>0</v>
      </c>
      <c r="V20" s="224"/>
      <c r="W20" s="310">
        <f>G20</f>
        <v>0</v>
      </c>
      <c r="X20" s="224"/>
      <c r="Y20" s="310">
        <f>G20</f>
        <v>0</v>
      </c>
      <c r="Z20" s="224"/>
      <c r="AA20" s="310"/>
      <c r="AB20" s="224"/>
      <c r="AC20" s="310"/>
      <c r="AD20" s="224"/>
      <c r="AE20" s="310"/>
      <c r="AF20" s="224"/>
      <c r="AG20" s="310"/>
      <c r="AH20" s="224"/>
      <c r="AI20" s="310">
        <f>Q20</f>
        <v>0</v>
      </c>
      <c r="AJ20" s="224"/>
      <c r="AK20" s="310">
        <f>G20</f>
        <v>0</v>
      </c>
      <c r="AL20" s="339">
        <f t="shared" si="0"/>
        <v>0</v>
      </c>
      <c r="AM20" s="92"/>
      <c r="AN20" s="102"/>
      <c r="AO20" s="207"/>
      <c r="AP20" s="207"/>
    </row>
    <row r="21" spans="1:42" ht="15" customHeight="1" x14ac:dyDescent="0.3">
      <c r="B21" s="251"/>
      <c r="E21" s="301"/>
      <c r="F21" s="301"/>
      <c r="G21" s="303">
        <f>E21+F21</f>
        <v>0</v>
      </c>
      <c r="J21" s="224"/>
      <c r="K21" s="310">
        <f>G21</f>
        <v>0</v>
      </c>
      <c r="L21" s="224"/>
      <c r="M21" s="310"/>
      <c r="N21" s="224"/>
      <c r="O21" s="310"/>
      <c r="P21" s="224"/>
      <c r="Q21" s="310">
        <f>A21</f>
        <v>0</v>
      </c>
      <c r="R21" s="224"/>
      <c r="S21" s="310">
        <f>C21</f>
        <v>0</v>
      </c>
      <c r="T21" s="224"/>
      <c r="U21" s="310">
        <f>E21</f>
        <v>0</v>
      </c>
      <c r="V21" s="224"/>
      <c r="W21" s="310">
        <f>G21</f>
        <v>0</v>
      </c>
      <c r="X21" s="224"/>
      <c r="Y21" s="310">
        <f>G21</f>
        <v>0</v>
      </c>
      <c r="Z21" s="224"/>
      <c r="AA21" s="310"/>
      <c r="AB21" s="224"/>
      <c r="AC21" s="310"/>
      <c r="AD21" s="224"/>
      <c r="AE21" s="310"/>
      <c r="AF21" s="224"/>
      <c r="AG21" s="310"/>
      <c r="AH21" s="224"/>
      <c r="AI21" s="310">
        <f>Q21</f>
        <v>0</v>
      </c>
      <c r="AJ21" s="224"/>
      <c r="AK21" s="310">
        <f>G21</f>
        <v>0</v>
      </c>
      <c r="AL21" s="339">
        <f t="shared" si="0"/>
        <v>0</v>
      </c>
      <c r="AM21" s="92"/>
      <c r="AN21" s="102"/>
      <c r="AO21" s="207"/>
      <c r="AP21" s="207"/>
    </row>
    <row r="22" spans="1:42" ht="15" customHeight="1" x14ac:dyDescent="0.3">
      <c r="B22" s="251"/>
      <c r="E22" s="301"/>
      <c r="F22" s="301"/>
      <c r="G22" s="303">
        <f>E22+F22</f>
        <v>0</v>
      </c>
      <c r="J22" s="224"/>
      <c r="K22" s="310">
        <f>G22</f>
        <v>0</v>
      </c>
      <c r="L22" s="224"/>
      <c r="M22" s="310"/>
      <c r="N22" s="224"/>
      <c r="O22" s="310"/>
      <c r="P22" s="224"/>
      <c r="Q22" s="310">
        <f>A22</f>
        <v>0</v>
      </c>
      <c r="R22" s="224"/>
      <c r="S22" s="310">
        <f>C22</f>
        <v>0</v>
      </c>
      <c r="T22" s="224"/>
      <c r="U22" s="310">
        <f>E22</f>
        <v>0</v>
      </c>
      <c r="V22" s="224"/>
      <c r="W22" s="310">
        <f>G22</f>
        <v>0</v>
      </c>
      <c r="X22" s="224"/>
      <c r="Y22" s="310">
        <f>G22</f>
        <v>0</v>
      </c>
      <c r="Z22" s="224"/>
      <c r="AA22" s="310"/>
      <c r="AB22" s="224"/>
      <c r="AC22" s="310"/>
      <c r="AD22" s="224"/>
      <c r="AE22" s="310"/>
      <c r="AF22" s="224"/>
      <c r="AG22" s="310"/>
      <c r="AH22" s="224"/>
      <c r="AI22" s="310">
        <f>Q22</f>
        <v>0</v>
      </c>
      <c r="AJ22" s="224"/>
      <c r="AK22" s="310">
        <f>G22</f>
        <v>0</v>
      </c>
      <c r="AL22" s="339">
        <f t="shared" si="0"/>
        <v>0</v>
      </c>
      <c r="AM22" s="92"/>
      <c r="AN22" s="102"/>
      <c r="AO22" s="207"/>
      <c r="AP22" s="207"/>
    </row>
    <row r="23" spans="1:42" x14ac:dyDescent="0.3">
      <c r="B23" s="319"/>
      <c r="C23" s="188"/>
      <c r="D23" s="188"/>
      <c r="E23" s="303"/>
      <c r="F23" s="303"/>
      <c r="G23" s="303">
        <f>E23+F23</f>
        <v>0</v>
      </c>
      <c r="H23" s="188"/>
      <c r="I23" s="92"/>
      <c r="J23" s="224"/>
      <c r="K23" s="303">
        <f>G23</f>
        <v>0</v>
      </c>
      <c r="L23" s="224"/>
      <c r="M23" s="303"/>
      <c r="N23" s="224"/>
      <c r="O23" s="303"/>
      <c r="P23" s="224"/>
      <c r="Q23" s="303"/>
      <c r="R23" s="224"/>
      <c r="S23" s="303"/>
      <c r="T23" s="224"/>
      <c r="U23" s="303"/>
      <c r="V23" s="224"/>
      <c r="W23" s="303"/>
      <c r="X23" s="224"/>
      <c r="Y23" s="303"/>
      <c r="Z23" s="224"/>
      <c r="AA23" s="303"/>
      <c r="AB23" s="224"/>
      <c r="AC23" s="303"/>
      <c r="AD23" s="224"/>
      <c r="AE23" s="303"/>
      <c r="AF23" s="224"/>
      <c r="AG23" s="303"/>
      <c r="AH23" s="224"/>
      <c r="AI23" s="303"/>
      <c r="AJ23" s="224"/>
      <c r="AK23" s="303"/>
      <c r="AL23" s="339">
        <f t="shared" si="0"/>
        <v>0</v>
      </c>
      <c r="AM23" s="207"/>
      <c r="AN23" s="102"/>
      <c r="AO23" s="207"/>
      <c r="AP23" s="207"/>
    </row>
    <row r="24" spans="1:42" s="88" customFormat="1" x14ac:dyDescent="0.3">
      <c r="A24" s="90"/>
      <c r="B24" s="89" t="s">
        <v>87</v>
      </c>
      <c r="C24" s="187"/>
      <c r="D24" s="187"/>
      <c r="E24" s="101"/>
      <c r="F24" s="101"/>
      <c r="G24" s="316">
        <f t="shared" si="1"/>
        <v>0</v>
      </c>
      <c r="H24" s="187"/>
      <c r="I24" s="90"/>
      <c r="J24" s="224"/>
      <c r="K24" s="101"/>
      <c r="L24" s="224"/>
      <c r="M24" s="101"/>
      <c r="N24" s="224"/>
      <c r="O24" s="101"/>
      <c r="P24" s="224"/>
      <c r="Q24" s="101"/>
      <c r="R24" s="224"/>
      <c r="S24" s="101"/>
      <c r="T24" s="224"/>
      <c r="U24" s="101"/>
      <c r="V24" s="224"/>
      <c r="W24" s="101"/>
      <c r="X24" s="224"/>
      <c r="Y24" s="101"/>
      <c r="Z24" s="224"/>
      <c r="AA24" s="101"/>
      <c r="AB24" s="224"/>
      <c r="AC24" s="101"/>
      <c r="AD24" s="224"/>
      <c r="AE24" s="101"/>
      <c r="AF24" s="224"/>
      <c r="AG24" s="101"/>
      <c r="AH24" s="224"/>
      <c r="AI24" s="101"/>
      <c r="AJ24" s="224"/>
      <c r="AK24" s="101"/>
      <c r="AL24" s="339">
        <f t="shared" si="0"/>
        <v>0</v>
      </c>
      <c r="AM24" s="91"/>
      <c r="AN24" s="101"/>
      <c r="AO24" s="91"/>
      <c r="AP24" s="91"/>
    </row>
    <row r="25" spans="1:42" x14ac:dyDescent="0.3">
      <c r="A25" s="333"/>
      <c r="B25" s="251"/>
      <c r="C25" s="184"/>
      <c r="D25" s="184"/>
      <c r="E25" s="301"/>
      <c r="F25" s="301"/>
      <c r="G25" s="303">
        <f t="shared" si="1"/>
        <v>0</v>
      </c>
      <c r="H25" s="188"/>
      <c r="I25" s="54"/>
      <c r="J25" s="223"/>
      <c r="K25" s="311">
        <f>G25</f>
        <v>0</v>
      </c>
      <c r="L25" s="223"/>
      <c r="M25" s="311"/>
      <c r="N25" s="223"/>
      <c r="O25" s="311"/>
      <c r="P25" s="223"/>
      <c r="Q25" s="311"/>
      <c r="R25" s="223"/>
      <c r="S25" s="311"/>
      <c r="T25" s="223"/>
      <c r="U25" s="311"/>
      <c r="V25" s="223"/>
      <c r="W25" s="311"/>
      <c r="X25" s="223"/>
      <c r="Y25" s="317"/>
      <c r="Z25" s="223"/>
      <c r="AA25" s="311"/>
      <c r="AB25" s="223"/>
      <c r="AC25" s="311"/>
      <c r="AD25" s="223"/>
      <c r="AE25" s="311"/>
      <c r="AF25" s="223"/>
      <c r="AG25" s="311"/>
      <c r="AH25" s="223"/>
      <c r="AI25" s="311"/>
      <c r="AJ25" s="223"/>
      <c r="AK25" s="311"/>
      <c r="AL25" s="339">
        <f t="shared" si="0"/>
        <v>0</v>
      </c>
      <c r="AM25" s="209"/>
      <c r="AN25" s="143"/>
    </row>
    <row r="26" spans="1:42" x14ac:dyDescent="0.3">
      <c r="A26" s="333"/>
      <c r="B26" s="251"/>
      <c r="C26" s="184"/>
      <c r="D26" s="184"/>
      <c r="E26" s="301"/>
      <c r="F26" s="301"/>
      <c r="G26" s="303">
        <f t="shared" ref="G26" si="2">E26+F26</f>
        <v>0</v>
      </c>
      <c r="H26" s="188"/>
      <c r="I26" s="54"/>
      <c r="J26" s="223"/>
      <c r="K26" s="311">
        <f>G26</f>
        <v>0</v>
      </c>
      <c r="L26" s="223"/>
      <c r="M26" s="311"/>
      <c r="N26" s="223"/>
      <c r="O26" s="311"/>
      <c r="P26" s="223"/>
      <c r="Q26" s="311"/>
      <c r="R26" s="223"/>
      <c r="S26" s="311"/>
      <c r="T26" s="223"/>
      <c r="U26" s="311"/>
      <c r="V26" s="223"/>
      <c r="W26" s="311"/>
      <c r="X26" s="223"/>
      <c r="Y26" s="317"/>
      <c r="Z26" s="223"/>
      <c r="AA26" s="311"/>
      <c r="AB26" s="223"/>
      <c r="AC26" s="311"/>
      <c r="AD26" s="223"/>
      <c r="AE26" s="311"/>
      <c r="AF26" s="223"/>
      <c r="AG26" s="311"/>
      <c r="AH26" s="223"/>
      <c r="AI26" s="311"/>
      <c r="AJ26" s="223"/>
      <c r="AK26" s="311"/>
      <c r="AL26" s="339">
        <f t="shared" si="0"/>
        <v>0</v>
      </c>
      <c r="AM26" s="209"/>
      <c r="AN26" s="143"/>
    </row>
    <row r="27" spans="1:42" x14ac:dyDescent="0.3">
      <c r="A27" s="333"/>
      <c r="B27" s="251"/>
      <c r="C27" s="184"/>
      <c r="D27" s="184"/>
      <c r="E27" s="301"/>
      <c r="F27" s="301"/>
      <c r="G27" s="303">
        <f t="shared" si="1"/>
        <v>0</v>
      </c>
      <c r="H27" s="188"/>
      <c r="I27" s="54"/>
      <c r="J27" s="223"/>
      <c r="K27" s="311">
        <f>G27</f>
        <v>0</v>
      </c>
      <c r="L27" s="223"/>
      <c r="M27" s="311"/>
      <c r="N27" s="223"/>
      <c r="O27" s="311"/>
      <c r="P27" s="223"/>
      <c r="Q27" s="311"/>
      <c r="R27" s="223"/>
      <c r="S27" s="311"/>
      <c r="T27" s="223"/>
      <c r="U27" s="311"/>
      <c r="V27" s="223"/>
      <c r="W27" s="311"/>
      <c r="X27" s="223"/>
      <c r="Y27" s="317"/>
      <c r="Z27" s="223"/>
      <c r="AA27" s="311"/>
      <c r="AB27" s="223"/>
      <c r="AC27" s="311"/>
      <c r="AD27" s="223"/>
      <c r="AE27" s="311"/>
      <c r="AF27" s="223"/>
      <c r="AG27" s="311"/>
      <c r="AH27" s="223"/>
      <c r="AI27" s="311"/>
      <c r="AJ27" s="223"/>
      <c r="AK27" s="311"/>
      <c r="AL27" s="339">
        <f t="shared" si="0"/>
        <v>0</v>
      </c>
      <c r="AM27" s="209"/>
      <c r="AN27" s="143"/>
    </row>
    <row r="28" spans="1:42" x14ac:dyDescent="0.3">
      <c r="B28" s="319"/>
      <c r="C28" s="188"/>
      <c r="D28" s="188"/>
      <c r="E28" s="303"/>
      <c r="F28" s="303"/>
      <c r="G28" s="303">
        <f t="shared" si="1"/>
        <v>0</v>
      </c>
      <c r="H28" s="188"/>
      <c r="I28" s="92"/>
      <c r="J28" s="224"/>
      <c r="K28" s="304">
        <f>G28</f>
        <v>0</v>
      </c>
      <c r="L28" s="224"/>
      <c r="M28" s="303"/>
      <c r="N28" s="224"/>
      <c r="O28" s="303"/>
      <c r="P28" s="224"/>
      <c r="Q28" s="303"/>
      <c r="R28" s="224"/>
      <c r="S28" s="303"/>
      <c r="T28" s="224"/>
      <c r="U28" s="303"/>
      <c r="V28" s="224"/>
      <c r="W28" s="303"/>
      <c r="X28" s="224"/>
      <c r="Y28" s="303"/>
      <c r="Z28" s="224"/>
      <c r="AA28" s="303"/>
      <c r="AB28" s="224"/>
      <c r="AC28" s="303"/>
      <c r="AD28" s="224"/>
      <c r="AE28" s="303"/>
      <c r="AF28" s="224"/>
      <c r="AG28" s="303"/>
      <c r="AH28" s="224"/>
      <c r="AI28" s="303"/>
      <c r="AJ28" s="224"/>
      <c r="AK28" s="303"/>
      <c r="AL28" s="339">
        <f t="shared" si="0"/>
        <v>0</v>
      </c>
      <c r="AM28" s="207"/>
      <c r="AN28" s="102"/>
      <c r="AO28" s="207"/>
      <c r="AP28" s="207"/>
    </row>
    <row r="29" spans="1:42" s="88" customFormat="1" x14ac:dyDescent="0.3">
      <c r="A29" s="90"/>
      <c r="B29" s="89" t="s">
        <v>151</v>
      </c>
      <c r="C29" s="187"/>
      <c r="D29" s="187"/>
      <c r="E29" s="101"/>
      <c r="F29" s="101"/>
      <c r="G29" s="316">
        <f t="shared" si="1"/>
        <v>0</v>
      </c>
      <c r="H29" s="187"/>
      <c r="I29" s="90"/>
      <c r="J29" s="224"/>
      <c r="K29" s="101"/>
      <c r="L29" s="224"/>
      <c r="M29" s="101"/>
      <c r="N29" s="224"/>
      <c r="O29" s="101"/>
      <c r="P29" s="224"/>
      <c r="Q29" s="101"/>
      <c r="R29" s="224"/>
      <c r="S29" s="101"/>
      <c r="T29" s="224"/>
      <c r="U29" s="101"/>
      <c r="V29" s="224"/>
      <c r="W29" s="101"/>
      <c r="X29" s="224"/>
      <c r="Y29" s="101"/>
      <c r="Z29" s="224"/>
      <c r="AA29" s="101"/>
      <c r="AB29" s="224"/>
      <c r="AC29" s="101"/>
      <c r="AD29" s="224"/>
      <c r="AE29" s="101"/>
      <c r="AF29" s="224"/>
      <c r="AG29" s="101"/>
      <c r="AH29" s="224"/>
      <c r="AI29" s="101"/>
      <c r="AJ29" s="224"/>
      <c r="AK29" s="101"/>
      <c r="AL29" s="339">
        <f t="shared" si="0"/>
        <v>0</v>
      </c>
      <c r="AM29" s="91"/>
      <c r="AN29" s="101"/>
      <c r="AO29" s="91"/>
      <c r="AP29" s="91"/>
    </row>
    <row r="30" spans="1:42" x14ac:dyDescent="0.3">
      <c r="B30" s="252"/>
      <c r="C30" s="188"/>
      <c r="D30" s="188"/>
      <c r="E30" s="301"/>
      <c r="F30" s="301"/>
      <c r="G30" s="303">
        <f t="shared" si="1"/>
        <v>0</v>
      </c>
      <c r="H30" s="188"/>
      <c r="I30" s="92"/>
      <c r="J30" s="224"/>
      <c r="K30" s="310">
        <f>G30</f>
        <v>0</v>
      </c>
      <c r="L30" s="224"/>
      <c r="M30" s="310">
        <f>G30</f>
        <v>0</v>
      </c>
      <c r="N30" s="224"/>
      <c r="O30" s="310">
        <f>G30</f>
        <v>0</v>
      </c>
      <c r="P30" s="224"/>
      <c r="Q30" s="310">
        <f>G30</f>
        <v>0</v>
      </c>
      <c r="R30" s="224"/>
      <c r="S30" s="310">
        <f>G30</f>
        <v>0</v>
      </c>
      <c r="T30" s="224"/>
      <c r="U30" s="310">
        <f>G30</f>
        <v>0</v>
      </c>
      <c r="V30" s="224"/>
      <c r="W30" s="310"/>
      <c r="X30" s="224"/>
      <c r="Y30" s="310">
        <f>G30</f>
        <v>0</v>
      </c>
      <c r="Z30" s="224"/>
      <c r="AA30" s="310">
        <f>G30</f>
        <v>0</v>
      </c>
      <c r="AB30" s="224"/>
      <c r="AC30" s="310">
        <f>G30</f>
        <v>0</v>
      </c>
      <c r="AD30" s="224"/>
      <c r="AE30" s="310">
        <f>G30</f>
        <v>0</v>
      </c>
      <c r="AF30" s="224"/>
      <c r="AG30" s="310">
        <f>G30</f>
        <v>0</v>
      </c>
      <c r="AH30" s="224"/>
      <c r="AI30" s="310">
        <f>G30</f>
        <v>0</v>
      </c>
      <c r="AJ30" s="224"/>
      <c r="AK30" s="310"/>
      <c r="AL30" s="339">
        <f>SUM(K30,M30,O30,Q30,S30,U30,W30,Y30,AA30,AC30,AE30,AG30,AI30,AK30)</f>
        <v>0</v>
      </c>
      <c r="AM30" s="207"/>
      <c r="AN30" s="429"/>
      <c r="AO30" s="428"/>
      <c r="AP30" s="207"/>
    </row>
    <row r="31" spans="1:42" x14ac:dyDescent="0.3">
      <c r="B31" s="252"/>
      <c r="C31" s="188"/>
      <c r="D31" s="188"/>
      <c r="E31" s="408"/>
      <c r="F31" s="301"/>
      <c r="G31" s="303">
        <f t="shared" ref="G31" si="3">E31+F31</f>
        <v>0</v>
      </c>
      <c r="H31" s="188"/>
      <c r="I31" s="92"/>
      <c r="J31" s="224"/>
      <c r="K31" s="310">
        <f>G31</f>
        <v>0</v>
      </c>
      <c r="L31" s="224"/>
      <c r="M31" s="310"/>
      <c r="N31" s="224"/>
      <c r="O31" s="310"/>
      <c r="P31" s="224"/>
      <c r="Q31" s="310"/>
      <c r="R31" s="224"/>
      <c r="S31" s="310"/>
      <c r="T31" s="224"/>
      <c r="U31" s="310"/>
      <c r="V31" s="224"/>
      <c r="W31" s="310"/>
      <c r="X31" s="224"/>
      <c r="Y31" s="310"/>
      <c r="Z31" s="224"/>
      <c r="AA31" s="310"/>
      <c r="AB31" s="224"/>
      <c r="AC31" s="310"/>
      <c r="AD31" s="224"/>
      <c r="AE31" s="310"/>
      <c r="AF31" s="224"/>
      <c r="AG31" s="310"/>
      <c r="AH31" s="224"/>
      <c r="AI31" s="310"/>
      <c r="AJ31" s="224"/>
      <c r="AK31" s="310"/>
      <c r="AL31" s="339">
        <f t="shared" si="0"/>
        <v>0</v>
      </c>
      <c r="AM31" s="207"/>
      <c r="AN31" s="207"/>
      <c r="AO31" s="207"/>
      <c r="AP31" s="207"/>
    </row>
    <row r="32" spans="1:42" x14ac:dyDescent="0.3">
      <c r="B32" s="252"/>
      <c r="C32" s="188"/>
      <c r="D32" s="188"/>
      <c r="E32" s="301"/>
      <c r="F32" s="301"/>
      <c r="G32" s="303">
        <f t="shared" si="1"/>
        <v>0</v>
      </c>
      <c r="H32" s="188"/>
      <c r="I32" s="92"/>
      <c r="J32" s="224"/>
      <c r="K32" s="310">
        <f>G32</f>
        <v>0</v>
      </c>
      <c r="L32" s="224"/>
      <c r="M32" s="310"/>
      <c r="N32" s="224"/>
      <c r="O32" s="310"/>
      <c r="P32" s="224"/>
      <c r="Q32" s="310"/>
      <c r="R32" s="224"/>
      <c r="S32" s="310"/>
      <c r="T32" s="224"/>
      <c r="U32" s="310"/>
      <c r="V32" s="224"/>
      <c r="W32" s="310"/>
      <c r="X32" s="224"/>
      <c r="Y32" s="310"/>
      <c r="Z32" s="224"/>
      <c r="AA32" s="310"/>
      <c r="AB32" s="224"/>
      <c r="AC32" s="310"/>
      <c r="AD32" s="224"/>
      <c r="AE32" s="310"/>
      <c r="AF32" s="224"/>
      <c r="AG32" s="310"/>
      <c r="AH32" s="224"/>
      <c r="AI32" s="310"/>
      <c r="AJ32" s="224"/>
      <c r="AK32" s="310"/>
      <c r="AL32" s="339">
        <f t="shared" si="0"/>
        <v>0</v>
      </c>
      <c r="AM32" s="207"/>
      <c r="AN32" s="207"/>
      <c r="AO32" s="207"/>
      <c r="AP32" s="207"/>
    </row>
    <row r="33" spans="1:42" x14ac:dyDescent="0.3">
      <c r="B33" s="318"/>
      <c r="C33" s="188"/>
      <c r="D33" s="188"/>
      <c r="E33" s="303"/>
      <c r="F33" s="303"/>
      <c r="G33" s="303">
        <f t="shared" si="1"/>
        <v>0</v>
      </c>
      <c r="H33" s="188"/>
      <c r="I33" s="92"/>
      <c r="J33" s="224"/>
      <c r="K33" s="303">
        <f>G33</f>
        <v>0</v>
      </c>
      <c r="L33" s="224"/>
      <c r="M33" s="303"/>
      <c r="N33" s="224"/>
      <c r="O33" s="303"/>
      <c r="P33" s="224"/>
      <c r="Q33" s="303"/>
      <c r="R33" s="224"/>
      <c r="S33" s="303"/>
      <c r="T33" s="224"/>
      <c r="U33" s="303"/>
      <c r="V33" s="224"/>
      <c r="W33" s="303"/>
      <c r="X33" s="224"/>
      <c r="Y33" s="303"/>
      <c r="Z33" s="224"/>
      <c r="AA33" s="303"/>
      <c r="AB33" s="224"/>
      <c r="AC33" s="303"/>
      <c r="AD33" s="224"/>
      <c r="AE33" s="303"/>
      <c r="AF33" s="224"/>
      <c r="AG33" s="303"/>
      <c r="AH33" s="224"/>
      <c r="AI33" s="303"/>
      <c r="AJ33" s="224"/>
      <c r="AK33" s="303"/>
      <c r="AL33" s="339">
        <f t="shared" si="0"/>
        <v>0</v>
      </c>
      <c r="AM33" s="207"/>
      <c r="AN33" s="102"/>
      <c r="AO33" s="207"/>
      <c r="AP33" s="207"/>
    </row>
    <row r="34" spans="1:42" s="88" customFormat="1" x14ac:dyDescent="0.3">
      <c r="A34" s="90"/>
      <c r="B34" s="89" t="s">
        <v>62</v>
      </c>
      <c r="C34" s="187"/>
      <c r="D34" s="187"/>
      <c r="E34" s="101"/>
      <c r="F34" s="101"/>
      <c r="G34" s="316">
        <f t="shared" si="1"/>
        <v>0</v>
      </c>
      <c r="H34" s="187"/>
      <c r="I34" s="90"/>
      <c r="J34" s="224"/>
      <c r="K34" s="101"/>
      <c r="L34" s="224"/>
      <c r="M34" s="101"/>
      <c r="N34" s="224"/>
      <c r="O34" s="101"/>
      <c r="P34" s="224"/>
      <c r="Q34" s="101"/>
      <c r="R34" s="224"/>
      <c r="S34" s="101"/>
      <c r="T34" s="224"/>
      <c r="U34" s="101"/>
      <c r="V34" s="224"/>
      <c r="W34" s="101"/>
      <c r="X34" s="224"/>
      <c r="Y34" s="101"/>
      <c r="Z34" s="224"/>
      <c r="AA34" s="101"/>
      <c r="AB34" s="224"/>
      <c r="AC34" s="101"/>
      <c r="AD34" s="224"/>
      <c r="AE34" s="101"/>
      <c r="AF34" s="224"/>
      <c r="AG34" s="101"/>
      <c r="AH34" s="224"/>
      <c r="AI34" s="101"/>
      <c r="AJ34" s="224"/>
      <c r="AK34" s="101"/>
      <c r="AL34" s="339">
        <f t="shared" si="0"/>
        <v>0</v>
      </c>
      <c r="AM34" s="91"/>
      <c r="AN34" s="101"/>
      <c r="AO34" s="91"/>
      <c r="AP34" s="91"/>
    </row>
    <row r="35" spans="1:42" x14ac:dyDescent="0.3">
      <c r="B35" s="251"/>
      <c r="E35" s="301"/>
      <c r="F35" s="301"/>
      <c r="G35" s="303">
        <f t="shared" si="1"/>
        <v>0</v>
      </c>
      <c r="J35" s="226"/>
      <c r="K35" s="312">
        <f>G35</f>
        <v>0</v>
      </c>
      <c r="L35" s="226"/>
      <c r="M35" s="376"/>
      <c r="N35" s="226"/>
      <c r="O35" s="376"/>
      <c r="P35" s="226"/>
      <c r="Q35" s="376"/>
      <c r="R35" s="226"/>
      <c r="S35" s="376"/>
      <c r="T35" s="226"/>
      <c r="U35" s="376"/>
      <c r="V35" s="226"/>
      <c r="W35" s="376"/>
      <c r="X35" s="226"/>
      <c r="Y35" s="312"/>
      <c r="Z35" s="226"/>
      <c r="AA35" s="376"/>
      <c r="AB35" s="226"/>
      <c r="AC35" s="376"/>
      <c r="AD35" s="226"/>
      <c r="AE35" s="376"/>
      <c r="AF35" s="226"/>
      <c r="AG35" s="376"/>
      <c r="AH35" s="226"/>
      <c r="AI35" s="376"/>
      <c r="AJ35" s="226"/>
      <c r="AK35" s="312"/>
      <c r="AL35" s="339">
        <f t="shared" si="0"/>
        <v>0</v>
      </c>
      <c r="AM35" s="92"/>
      <c r="AN35" s="203"/>
    </row>
    <row r="36" spans="1:42" x14ac:dyDescent="0.3">
      <c r="B36" s="251"/>
      <c r="E36" s="301"/>
      <c r="F36" s="301"/>
      <c r="G36" s="303">
        <f t="shared" ref="G36" si="4">E36+F36</f>
        <v>0</v>
      </c>
      <c r="J36" s="226"/>
      <c r="K36" s="312">
        <f>G36</f>
        <v>0</v>
      </c>
      <c r="L36" s="226"/>
      <c r="M36" s="376"/>
      <c r="N36" s="226"/>
      <c r="O36" s="376"/>
      <c r="P36" s="226"/>
      <c r="Q36" s="376"/>
      <c r="R36" s="226"/>
      <c r="S36" s="376"/>
      <c r="T36" s="226"/>
      <c r="U36" s="376"/>
      <c r="V36" s="226"/>
      <c r="W36" s="376"/>
      <c r="X36" s="226"/>
      <c r="Y36" s="312"/>
      <c r="Z36" s="226"/>
      <c r="AA36" s="376"/>
      <c r="AB36" s="226"/>
      <c r="AC36" s="376"/>
      <c r="AD36" s="226"/>
      <c r="AE36" s="376"/>
      <c r="AF36" s="226"/>
      <c r="AG36" s="376"/>
      <c r="AH36" s="226"/>
      <c r="AI36" s="376"/>
      <c r="AJ36" s="226"/>
      <c r="AK36" s="312"/>
      <c r="AL36" s="339">
        <f t="shared" si="0"/>
        <v>0</v>
      </c>
      <c r="AM36" s="92"/>
      <c r="AN36" s="203"/>
    </row>
    <row r="37" spans="1:42" x14ac:dyDescent="0.3">
      <c r="B37" s="251"/>
      <c r="E37" s="301"/>
      <c r="F37" s="301"/>
      <c r="G37" s="303">
        <f t="shared" si="1"/>
        <v>0</v>
      </c>
      <c r="J37" s="226"/>
      <c r="K37" s="312">
        <f>G37</f>
        <v>0</v>
      </c>
      <c r="L37" s="226"/>
      <c r="M37" s="376"/>
      <c r="N37" s="226"/>
      <c r="O37" s="376"/>
      <c r="P37" s="226"/>
      <c r="Q37" s="376"/>
      <c r="R37" s="226"/>
      <c r="S37" s="376"/>
      <c r="T37" s="226"/>
      <c r="U37" s="376"/>
      <c r="V37" s="226"/>
      <c r="W37" s="376"/>
      <c r="X37" s="226"/>
      <c r="Y37" s="312"/>
      <c r="Z37" s="226"/>
      <c r="AA37" s="376"/>
      <c r="AB37" s="226"/>
      <c r="AC37" s="376"/>
      <c r="AD37" s="226"/>
      <c r="AE37" s="376"/>
      <c r="AF37" s="226"/>
      <c r="AG37" s="376"/>
      <c r="AH37" s="226"/>
      <c r="AI37" s="376"/>
      <c r="AJ37" s="226"/>
      <c r="AK37" s="312"/>
      <c r="AL37" s="339">
        <f t="shared" si="0"/>
        <v>0</v>
      </c>
      <c r="AM37" s="92"/>
      <c r="AN37" s="203"/>
    </row>
    <row r="38" spans="1:42" x14ac:dyDescent="0.3">
      <c r="B38" s="320"/>
      <c r="E38" s="323"/>
      <c r="F38" s="323"/>
      <c r="G38" s="303">
        <f t="shared" si="1"/>
        <v>0</v>
      </c>
      <c r="J38" s="226"/>
      <c r="K38" s="302">
        <f>G38</f>
        <v>0</v>
      </c>
      <c r="L38" s="226"/>
      <c r="N38" s="226"/>
      <c r="P38" s="226"/>
      <c r="R38" s="226"/>
      <c r="T38" s="226"/>
      <c r="V38" s="226"/>
      <c r="X38" s="226"/>
      <c r="Y38" s="302"/>
      <c r="Z38" s="226"/>
      <c r="AB38" s="226"/>
      <c r="AD38" s="226"/>
      <c r="AF38" s="226"/>
      <c r="AH38" s="226"/>
      <c r="AJ38" s="226"/>
      <c r="AK38" s="302"/>
      <c r="AL38" s="339">
        <f t="shared" si="0"/>
        <v>0</v>
      </c>
      <c r="AM38" s="92"/>
      <c r="AN38" s="203"/>
    </row>
    <row r="39" spans="1:42" s="88" customFormat="1" x14ac:dyDescent="0.3">
      <c r="A39" s="90"/>
      <c r="B39" s="89" t="s">
        <v>64</v>
      </c>
      <c r="C39" s="187"/>
      <c r="D39" s="187"/>
      <c r="E39" s="101"/>
      <c r="F39" s="101"/>
      <c r="G39" s="316">
        <f t="shared" si="1"/>
        <v>0</v>
      </c>
      <c r="H39" s="315"/>
      <c r="I39" s="90"/>
      <c r="J39" s="224"/>
      <c r="K39" s="101"/>
      <c r="L39" s="224"/>
      <c r="M39" s="101"/>
      <c r="N39" s="224"/>
      <c r="O39" s="101"/>
      <c r="P39" s="224"/>
      <c r="Q39" s="101"/>
      <c r="R39" s="224"/>
      <c r="S39" s="101"/>
      <c r="T39" s="224"/>
      <c r="U39" s="101"/>
      <c r="V39" s="224"/>
      <c r="W39" s="101"/>
      <c r="X39" s="224"/>
      <c r="Y39" s="101"/>
      <c r="Z39" s="224"/>
      <c r="AA39" s="101"/>
      <c r="AB39" s="224"/>
      <c r="AC39" s="101"/>
      <c r="AD39" s="224"/>
      <c r="AE39" s="101"/>
      <c r="AF39" s="224"/>
      <c r="AG39" s="101"/>
      <c r="AH39" s="224"/>
      <c r="AI39" s="101"/>
      <c r="AJ39" s="224"/>
      <c r="AK39" s="101"/>
      <c r="AL39" s="339">
        <f t="shared" si="0"/>
        <v>0</v>
      </c>
      <c r="AM39" s="91"/>
      <c r="AN39" s="101"/>
      <c r="AO39" s="91"/>
      <c r="AP39" s="91"/>
    </row>
    <row r="40" spans="1:42" x14ac:dyDescent="0.3">
      <c r="B40" s="252"/>
      <c r="E40" s="301"/>
      <c r="F40" s="301"/>
      <c r="G40" s="303">
        <f t="shared" si="1"/>
        <v>0</v>
      </c>
      <c r="J40" s="225"/>
      <c r="K40" s="312"/>
      <c r="L40" s="225"/>
      <c r="M40" s="312"/>
      <c r="N40" s="225"/>
      <c r="O40" s="312"/>
      <c r="P40" s="225"/>
      <c r="Q40" s="312"/>
      <c r="R40" s="225"/>
      <c r="S40" s="312"/>
      <c r="T40" s="225"/>
      <c r="U40" s="312"/>
      <c r="V40" s="225"/>
      <c r="W40" s="312"/>
      <c r="X40" s="225"/>
      <c r="Y40" s="312"/>
      <c r="Z40" s="225"/>
      <c r="AA40" s="312"/>
      <c r="AB40" s="225"/>
      <c r="AC40" s="312"/>
      <c r="AD40" s="225"/>
      <c r="AE40" s="312"/>
      <c r="AF40" s="225"/>
      <c r="AG40" s="312"/>
      <c r="AH40" s="225"/>
      <c r="AI40" s="312"/>
      <c r="AJ40" s="225"/>
      <c r="AK40" s="312"/>
      <c r="AL40" s="339">
        <f t="shared" si="0"/>
        <v>0</v>
      </c>
      <c r="AM40" s="92"/>
      <c r="AN40" s="203"/>
    </row>
    <row r="41" spans="1:42" x14ac:dyDescent="0.3">
      <c r="B41" s="252"/>
      <c r="E41" s="301"/>
      <c r="F41" s="301"/>
      <c r="G41" s="303">
        <f t="shared" si="1"/>
        <v>0</v>
      </c>
      <c r="J41" s="225"/>
      <c r="K41" s="312"/>
      <c r="L41" s="225"/>
      <c r="M41" s="312"/>
      <c r="N41" s="225"/>
      <c r="O41" s="312"/>
      <c r="P41" s="225"/>
      <c r="Q41" s="312"/>
      <c r="R41" s="225"/>
      <c r="S41" s="312"/>
      <c r="T41" s="225"/>
      <c r="U41" s="312"/>
      <c r="V41" s="225"/>
      <c r="W41" s="312"/>
      <c r="X41" s="225"/>
      <c r="Y41" s="312"/>
      <c r="Z41" s="225"/>
      <c r="AA41" s="312"/>
      <c r="AB41" s="225"/>
      <c r="AC41" s="312"/>
      <c r="AD41" s="225"/>
      <c r="AE41" s="312"/>
      <c r="AF41" s="225"/>
      <c r="AG41" s="312"/>
      <c r="AH41" s="225"/>
      <c r="AI41" s="312"/>
      <c r="AJ41" s="225"/>
      <c r="AK41" s="312"/>
      <c r="AL41" s="339">
        <f t="shared" si="0"/>
        <v>0</v>
      </c>
      <c r="AM41" s="92"/>
      <c r="AN41" s="203"/>
    </row>
    <row r="42" spans="1:42" x14ac:dyDescent="0.3">
      <c r="B42" s="252"/>
      <c r="E42" s="301"/>
      <c r="F42" s="301"/>
      <c r="G42" s="303">
        <f t="shared" si="1"/>
        <v>0</v>
      </c>
      <c r="J42" s="225"/>
      <c r="K42" s="312"/>
      <c r="L42" s="225"/>
      <c r="M42" s="312"/>
      <c r="N42" s="225"/>
      <c r="O42" s="312"/>
      <c r="P42" s="225"/>
      <c r="Q42" s="312"/>
      <c r="R42" s="225"/>
      <c r="S42" s="312"/>
      <c r="T42" s="225"/>
      <c r="U42" s="312"/>
      <c r="V42" s="225"/>
      <c r="W42" s="312"/>
      <c r="X42" s="225"/>
      <c r="Y42" s="312"/>
      <c r="Z42" s="225"/>
      <c r="AA42" s="312"/>
      <c r="AB42" s="225"/>
      <c r="AC42" s="312"/>
      <c r="AD42" s="225"/>
      <c r="AE42" s="312"/>
      <c r="AF42" s="225"/>
      <c r="AG42" s="312"/>
      <c r="AH42" s="225"/>
      <c r="AI42" s="312"/>
      <c r="AJ42" s="225"/>
      <c r="AK42" s="312"/>
      <c r="AL42" s="339">
        <f t="shared" si="0"/>
        <v>0</v>
      </c>
      <c r="AM42" s="92"/>
      <c r="AN42" s="203"/>
    </row>
    <row r="43" spans="1:42" x14ac:dyDescent="0.3">
      <c r="B43" s="320"/>
      <c r="E43" s="323"/>
      <c r="F43" s="323"/>
      <c r="G43" s="303">
        <f t="shared" si="1"/>
        <v>0</v>
      </c>
      <c r="J43" s="225"/>
      <c r="K43" s="302">
        <f>G43</f>
        <v>0</v>
      </c>
      <c r="L43" s="225"/>
      <c r="M43" s="302"/>
      <c r="N43" s="225"/>
      <c r="O43" s="302"/>
      <c r="P43" s="225"/>
      <c r="Q43" s="302"/>
      <c r="R43" s="225"/>
      <c r="S43" s="302"/>
      <c r="T43" s="225"/>
      <c r="U43" s="302"/>
      <c r="V43" s="225"/>
      <c r="W43" s="302"/>
      <c r="X43" s="225"/>
      <c r="Y43" s="302"/>
      <c r="Z43" s="225"/>
      <c r="AA43" s="302"/>
      <c r="AB43" s="225"/>
      <c r="AC43" s="302"/>
      <c r="AD43" s="225"/>
      <c r="AE43" s="302"/>
      <c r="AF43" s="225"/>
      <c r="AG43" s="302"/>
      <c r="AH43" s="225"/>
      <c r="AI43" s="302"/>
      <c r="AJ43" s="225"/>
      <c r="AK43" s="302"/>
      <c r="AL43" s="339">
        <f t="shared" si="0"/>
        <v>0</v>
      </c>
      <c r="AM43" s="92"/>
      <c r="AN43" s="203"/>
    </row>
    <row r="44" spans="1:42" s="88" customFormat="1" x14ac:dyDescent="0.3">
      <c r="A44" s="90"/>
      <c r="B44" s="89" t="s">
        <v>89</v>
      </c>
      <c r="C44" s="187"/>
      <c r="D44" s="187"/>
      <c r="E44" s="101"/>
      <c r="F44" s="101"/>
      <c r="G44" s="316">
        <f t="shared" si="1"/>
        <v>0</v>
      </c>
      <c r="H44" s="187"/>
      <c r="I44" s="90"/>
      <c r="J44" s="224"/>
      <c r="K44" s="101"/>
      <c r="L44" s="224"/>
      <c r="M44" s="101"/>
      <c r="N44" s="224"/>
      <c r="O44" s="101"/>
      <c r="P44" s="224"/>
      <c r="Q44" s="101"/>
      <c r="R44" s="224"/>
      <c r="S44" s="101"/>
      <c r="T44" s="224"/>
      <c r="U44" s="101"/>
      <c r="V44" s="224"/>
      <c r="W44" s="101"/>
      <c r="X44" s="224"/>
      <c r="Y44" s="101"/>
      <c r="Z44" s="224"/>
      <c r="AA44" s="101"/>
      <c r="AB44" s="224"/>
      <c r="AC44" s="101"/>
      <c r="AD44" s="224"/>
      <c r="AE44" s="101"/>
      <c r="AF44" s="224"/>
      <c r="AG44" s="101"/>
      <c r="AH44" s="224"/>
      <c r="AI44" s="101"/>
      <c r="AJ44" s="224"/>
      <c r="AK44" s="101"/>
      <c r="AL44" s="339">
        <f t="shared" si="0"/>
        <v>0</v>
      </c>
      <c r="AM44" s="91"/>
      <c r="AN44" s="101"/>
      <c r="AO44" s="91"/>
      <c r="AP44" s="91"/>
    </row>
    <row r="45" spans="1:42" x14ac:dyDescent="0.3">
      <c r="B45" s="251"/>
      <c r="C45" s="188"/>
      <c r="D45" s="188"/>
      <c r="E45" s="301"/>
      <c r="F45" s="301"/>
      <c r="G45" s="303">
        <f t="shared" si="1"/>
        <v>0</v>
      </c>
      <c r="H45" s="188"/>
      <c r="I45" s="92"/>
      <c r="J45" s="224"/>
      <c r="K45" s="310">
        <f>G45</f>
        <v>0</v>
      </c>
      <c r="L45" s="224"/>
      <c r="M45" s="310"/>
      <c r="N45" s="224"/>
      <c r="O45" s="310"/>
      <c r="P45" s="224"/>
      <c r="Q45" s="310"/>
      <c r="R45" s="224"/>
      <c r="S45" s="310"/>
      <c r="T45" s="224"/>
      <c r="U45" s="310"/>
      <c r="V45" s="224"/>
      <c r="W45" s="310"/>
      <c r="X45" s="224"/>
      <c r="Y45" s="310"/>
      <c r="Z45" s="224"/>
      <c r="AA45" s="310"/>
      <c r="AB45" s="224"/>
      <c r="AC45" s="310"/>
      <c r="AD45" s="224"/>
      <c r="AE45" s="310"/>
      <c r="AF45" s="224"/>
      <c r="AG45" s="310"/>
      <c r="AH45" s="224"/>
      <c r="AI45" s="310"/>
      <c r="AJ45" s="224"/>
      <c r="AK45" s="310"/>
      <c r="AL45" s="339">
        <f t="shared" si="0"/>
        <v>0</v>
      </c>
      <c r="AM45" s="207"/>
      <c r="AN45" s="102"/>
      <c r="AO45" s="207"/>
      <c r="AP45" s="207"/>
    </row>
    <row r="46" spans="1:42" x14ac:dyDescent="0.3">
      <c r="B46" s="251"/>
      <c r="C46" s="188"/>
      <c r="D46" s="188"/>
      <c r="E46" s="301"/>
      <c r="F46" s="301"/>
      <c r="G46" s="303">
        <f t="shared" ref="G46" si="5">E46+F46</f>
        <v>0</v>
      </c>
      <c r="H46" s="188"/>
      <c r="I46" s="92"/>
      <c r="J46" s="224"/>
      <c r="K46" s="310">
        <f>G46</f>
        <v>0</v>
      </c>
      <c r="L46" s="224"/>
      <c r="M46" s="310"/>
      <c r="N46" s="224"/>
      <c r="O46" s="310"/>
      <c r="P46" s="224"/>
      <c r="Q46" s="310"/>
      <c r="R46" s="224"/>
      <c r="S46" s="310"/>
      <c r="T46" s="224"/>
      <c r="U46" s="310"/>
      <c r="V46" s="224"/>
      <c r="W46" s="310"/>
      <c r="X46" s="224"/>
      <c r="Y46" s="310"/>
      <c r="Z46" s="224"/>
      <c r="AA46" s="310"/>
      <c r="AB46" s="224"/>
      <c r="AC46" s="310"/>
      <c r="AD46" s="224"/>
      <c r="AE46" s="310"/>
      <c r="AF46" s="224"/>
      <c r="AG46" s="310"/>
      <c r="AH46" s="224"/>
      <c r="AI46" s="310"/>
      <c r="AJ46" s="224"/>
      <c r="AK46" s="310"/>
      <c r="AL46" s="339">
        <f t="shared" si="0"/>
        <v>0</v>
      </c>
      <c r="AM46" s="207"/>
      <c r="AN46" s="102"/>
      <c r="AO46" s="207"/>
      <c r="AP46" s="207"/>
    </row>
    <row r="47" spans="1:42" x14ac:dyDescent="0.3">
      <c r="B47" s="251"/>
      <c r="C47" s="188"/>
      <c r="D47" s="188"/>
      <c r="E47" s="301"/>
      <c r="F47" s="301"/>
      <c r="G47" s="303">
        <f t="shared" si="1"/>
        <v>0</v>
      </c>
      <c r="H47" s="188"/>
      <c r="I47" s="92"/>
      <c r="J47" s="224"/>
      <c r="K47" s="310">
        <f>G47</f>
        <v>0</v>
      </c>
      <c r="L47" s="224"/>
      <c r="M47" s="310"/>
      <c r="N47" s="224"/>
      <c r="O47" s="310"/>
      <c r="P47" s="224"/>
      <c r="Q47" s="310"/>
      <c r="R47" s="224"/>
      <c r="S47" s="310"/>
      <c r="T47" s="224"/>
      <c r="U47" s="310"/>
      <c r="V47" s="224"/>
      <c r="W47" s="310"/>
      <c r="X47" s="224"/>
      <c r="Y47" s="310"/>
      <c r="Z47" s="224"/>
      <c r="AA47" s="310"/>
      <c r="AB47" s="224"/>
      <c r="AC47" s="310"/>
      <c r="AD47" s="224"/>
      <c r="AE47" s="310"/>
      <c r="AF47" s="224"/>
      <c r="AG47" s="310"/>
      <c r="AH47" s="224"/>
      <c r="AI47" s="310"/>
      <c r="AJ47" s="224"/>
      <c r="AK47" s="310"/>
      <c r="AL47" s="339">
        <f t="shared" si="0"/>
        <v>0</v>
      </c>
      <c r="AM47" s="207"/>
      <c r="AN47" s="102"/>
      <c r="AO47" s="207"/>
      <c r="AP47" s="207"/>
    </row>
    <row r="48" spans="1:42" x14ac:dyDescent="0.3">
      <c r="B48" s="318"/>
      <c r="C48" s="188"/>
      <c r="D48" s="188"/>
      <c r="E48" s="303"/>
      <c r="F48" s="303"/>
      <c r="G48" s="303">
        <f t="shared" si="1"/>
        <v>0</v>
      </c>
      <c r="H48" s="188"/>
      <c r="I48" s="92"/>
      <c r="J48" s="224"/>
      <c r="K48" s="303">
        <f>G48</f>
        <v>0</v>
      </c>
      <c r="L48" s="224"/>
      <c r="M48" s="303"/>
      <c r="N48" s="224"/>
      <c r="O48" s="303"/>
      <c r="P48" s="224"/>
      <c r="Q48" s="303"/>
      <c r="R48" s="224"/>
      <c r="S48" s="303"/>
      <c r="T48" s="224"/>
      <c r="U48" s="303"/>
      <c r="V48" s="224"/>
      <c r="W48" s="303"/>
      <c r="X48" s="224"/>
      <c r="Y48" s="303"/>
      <c r="Z48" s="224"/>
      <c r="AA48" s="303"/>
      <c r="AB48" s="224"/>
      <c r="AC48" s="303"/>
      <c r="AD48" s="224"/>
      <c r="AE48" s="303"/>
      <c r="AF48" s="224"/>
      <c r="AG48" s="303"/>
      <c r="AH48" s="224"/>
      <c r="AI48" s="303"/>
      <c r="AJ48" s="224"/>
      <c r="AK48" s="303"/>
      <c r="AL48" s="339">
        <f t="shared" si="0"/>
        <v>0</v>
      </c>
      <c r="AM48" s="207"/>
      <c r="AN48" s="102"/>
      <c r="AO48" s="207"/>
      <c r="AP48" s="207"/>
    </row>
    <row r="49" spans="1:42" s="88" customFormat="1" x14ac:dyDescent="0.3">
      <c r="A49" s="90"/>
      <c r="B49" s="89" t="s">
        <v>80</v>
      </c>
      <c r="C49" s="187"/>
      <c r="D49" s="187"/>
      <c r="E49" s="101"/>
      <c r="F49" s="101"/>
      <c r="G49" s="316">
        <f t="shared" si="1"/>
        <v>0</v>
      </c>
      <c r="H49" s="187"/>
      <c r="I49" s="90"/>
      <c r="J49" s="224"/>
      <c r="K49" s="101"/>
      <c r="L49" s="224"/>
      <c r="M49" s="101"/>
      <c r="N49" s="224"/>
      <c r="O49" s="101"/>
      <c r="P49" s="224"/>
      <c r="Q49" s="101"/>
      <c r="R49" s="224"/>
      <c r="S49" s="101"/>
      <c r="T49" s="224"/>
      <c r="U49" s="101"/>
      <c r="V49" s="224"/>
      <c r="W49" s="101"/>
      <c r="X49" s="224"/>
      <c r="Y49" s="101"/>
      <c r="Z49" s="224"/>
      <c r="AA49" s="101"/>
      <c r="AB49" s="224"/>
      <c r="AC49" s="101"/>
      <c r="AD49" s="224"/>
      <c r="AE49" s="101"/>
      <c r="AF49" s="224"/>
      <c r="AG49" s="101"/>
      <c r="AH49" s="224"/>
      <c r="AI49" s="101"/>
      <c r="AJ49" s="224"/>
      <c r="AK49" s="101"/>
      <c r="AL49" s="339">
        <f t="shared" si="0"/>
        <v>0</v>
      </c>
      <c r="AM49" s="91"/>
      <c r="AN49" s="101"/>
      <c r="AO49" s="91"/>
      <c r="AP49" s="91"/>
    </row>
    <row r="50" spans="1:42" x14ac:dyDescent="0.3">
      <c r="B50" s="252"/>
      <c r="C50" s="188"/>
      <c r="D50" s="188"/>
      <c r="E50" s="301"/>
      <c r="F50" s="301"/>
      <c r="G50" s="303">
        <f t="shared" si="1"/>
        <v>0</v>
      </c>
      <c r="H50" s="188"/>
      <c r="I50" s="92"/>
      <c r="J50" s="224"/>
      <c r="K50" s="310">
        <f t="shared" ref="K50:K78" si="6">G50</f>
        <v>0</v>
      </c>
      <c r="L50" s="224"/>
      <c r="M50" s="310"/>
      <c r="N50" s="224"/>
      <c r="O50" s="310"/>
      <c r="P50" s="224"/>
      <c r="Q50" s="310"/>
      <c r="R50" s="224"/>
      <c r="S50" s="310"/>
      <c r="T50" s="224"/>
      <c r="U50" s="310"/>
      <c r="V50" s="224"/>
      <c r="W50" s="310"/>
      <c r="X50" s="224"/>
      <c r="Y50" s="310"/>
      <c r="Z50" s="224"/>
      <c r="AA50" s="310"/>
      <c r="AB50" s="224"/>
      <c r="AC50" s="310"/>
      <c r="AD50" s="224"/>
      <c r="AE50" s="310"/>
      <c r="AF50" s="224"/>
      <c r="AG50" s="310"/>
      <c r="AH50" s="224"/>
      <c r="AI50" s="310"/>
      <c r="AJ50" s="224"/>
      <c r="AK50" s="310"/>
      <c r="AL50" s="339">
        <f t="shared" si="0"/>
        <v>0</v>
      </c>
      <c r="AM50" s="207"/>
      <c r="AN50" s="102"/>
      <c r="AO50" s="207"/>
      <c r="AP50" s="207"/>
    </row>
    <row r="51" spans="1:42" x14ac:dyDescent="0.3">
      <c r="B51" s="252"/>
      <c r="C51" s="188"/>
      <c r="D51" s="188"/>
      <c r="E51" s="301"/>
      <c r="F51" s="301"/>
      <c r="G51" s="303">
        <f t="shared" ref="G51" si="7">E51+F51</f>
        <v>0</v>
      </c>
      <c r="H51" s="188"/>
      <c r="I51" s="92"/>
      <c r="J51" s="224"/>
      <c r="K51" s="310">
        <f t="shared" ref="K51" si="8">G51</f>
        <v>0</v>
      </c>
      <c r="L51" s="224"/>
      <c r="M51" s="310"/>
      <c r="N51" s="224"/>
      <c r="O51" s="310"/>
      <c r="P51" s="224"/>
      <c r="Q51" s="310"/>
      <c r="R51" s="224"/>
      <c r="S51" s="310"/>
      <c r="T51" s="224"/>
      <c r="U51" s="310"/>
      <c r="V51" s="224"/>
      <c r="W51" s="310"/>
      <c r="X51" s="224"/>
      <c r="Y51" s="310"/>
      <c r="Z51" s="224"/>
      <c r="AA51" s="310"/>
      <c r="AB51" s="224"/>
      <c r="AC51" s="310"/>
      <c r="AD51" s="224"/>
      <c r="AE51" s="310"/>
      <c r="AF51" s="224"/>
      <c r="AG51" s="310"/>
      <c r="AH51" s="224"/>
      <c r="AI51" s="310"/>
      <c r="AJ51" s="224"/>
      <c r="AK51" s="310"/>
      <c r="AL51" s="339">
        <f t="shared" si="0"/>
        <v>0</v>
      </c>
      <c r="AM51" s="207"/>
      <c r="AN51" s="102"/>
      <c r="AO51" s="207"/>
      <c r="AP51" s="207"/>
    </row>
    <row r="52" spans="1:42" x14ac:dyDescent="0.3">
      <c r="B52" s="252"/>
      <c r="C52" s="188"/>
      <c r="D52" s="188"/>
      <c r="E52" s="301"/>
      <c r="F52" s="301"/>
      <c r="G52" s="303">
        <f t="shared" ref="G52" si="9">E52+F52</f>
        <v>0</v>
      </c>
      <c r="H52" s="188"/>
      <c r="I52" s="92"/>
      <c r="J52" s="224"/>
      <c r="K52" s="310">
        <f t="shared" ref="K52" si="10">G52</f>
        <v>0</v>
      </c>
      <c r="L52" s="224"/>
      <c r="M52" s="310"/>
      <c r="N52" s="224"/>
      <c r="O52" s="310"/>
      <c r="P52" s="224"/>
      <c r="Q52" s="310"/>
      <c r="R52" s="224"/>
      <c r="S52" s="310"/>
      <c r="T52" s="224"/>
      <c r="U52" s="310"/>
      <c r="V52" s="224"/>
      <c r="W52" s="310"/>
      <c r="X52" s="224"/>
      <c r="Y52" s="310"/>
      <c r="Z52" s="224"/>
      <c r="AA52" s="310"/>
      <c r="AB52" s="224"/>
      <c r="AC52" s="310"/>
      <c r="AD52" s="224"/>
      <c r="AE52" s="310"/>
      <c r="AF52" s="224"/>
      <c r="AG52" s="310"/>
      <c r="AH52" s="224"/>
      <c r="AI52" s="310"/>
      <c r="AJ52" s="224"/>
      <c r="AK52" s="310"/>
      <c r="AL52" s="339">
        <f t="shared" si="0"/>
        <v>0</v>
      </c>
      <c r="AM52" s="207"/>
      <c r="AN52" s="102"/>
      <c r="AO52" s="207"/>
      <c r="AP52" s="207"/>
    </row>
    <row r="53" spans="1:42" x14ac:dyDescent="0.3">
      <c r="B53" s="320"/>
      <c r="E53" s="323"/>
      <c r="F53" s="323"/>
      <c r="G53" s="303">
        <f t="shared" si="1"/>
        <v>0</v>
      </c>
      <c r="J53" s="226"/>
      <c r="K53" s="303">
        <f t="shared" si="6"/>
        <v>0</v>
      </c>
      <c r="L53" s="226"/>
      <c r="M53" s="302"/>
      <c r="N53" s="226"/>
      <c r="O53" s="302"/>
      <c r="P53" s="226"/>
      <c r="Q53" s="302"/>
      <c r="R53" s="226"/>
      <c r="S53" s="302"/>
      <c r="T53" s="226"/>
      <c r="U53" s="302"/>
      <c r="V53" s="226"/>
      <c r="W53" s="302"/>
      <c r="X53" s="226"/>
      <c r="Y53" s="302"/>
      <c r="Z53" s="226"/>
      <c r="AA53" s="302"/>
      <c r="AB53" s="226"/>
      <c r="AC53" s="302"/>
      <c r="AD53" s="226"/>
      <c r="AE53" s="302"/>
      <c r="AF53" s="226"/>
      <c r="AG53" s="302"/>
      <c r="AH53" s="226"/>
      <c r="AI53" s="302"/>
      <c r="AJ53" s="226"/>
      <c r="AK53" s="302"/>
      <c r="AL53" s="339">
        <f t="shared" si="0"/>
        <v>0</v>
      </c>
      <c r="AM53" s="92"/>
      <c r="AN53" s="203"/>
    </row>
    <row r="54" spans="1:42" s="113" customFormat="1" x14ac:dyDescent="0.3">
      <c r="A54" s="332" t="s">
        <v>61</v>
      </c>
      <c r="B54" s="109"/>
      <c r="C54" s="185"/>
      <c r="D54" s="185"/>
      <c r="E54" s="186"/>
      <c r="F54" s="186"/>
      <c r="G54" s="314">
        <f t="shared" si="1"/>
        <v>0</v>
      </c>
      <c r="H54" s="185"/>
      <c r="I54" s="109"/>
      <c r="J54" s="223"/>
      <c r="K54" s="313">
        <f t="shared" si="6"/>
        <v>0</v>
      </c>
      <c r="L54" s="223"/>
      <c r="M54" s="305"/>
      <c r="N54" s="223"/>
      <c r="O54" s="305"/>
      <c r="P54" s="223"/>
      <c r="Q54" s="305"/>
      <c r="R54" s="223"/>
      <c r="S54" s="305"/>
      <c r="T54" s="223"/>
      <c r="U54" s="305"/>
      <c r="V54" s="223"/>
      <c r="W54" s="305"/>
      <c r="X54" s="223"/>
      <c r="Y54" s="305"/>
      <c r="Z54" s="223"/>
      <c r="AA54" s="305"/>
      <c r="AB54" s="223"/>
      <c r="AC54" s="305"/>
      <c r="AD54" s="223"/>
      <c r="AE54" s="305"/>
      <c r="AF54" s="223"/>
      <c r="AG54" s="305"/>
      <c r="AH54" s="223"/>
      <c r="AI54" s="305"/>
      <c r="AJ54" s="223"/>
      <c r="AK54" s="305"/>
      <c r="AL54" s="339">
        <f t="shared" si="0"/>
        <v>0</v>
      </c>
      <c r="AM54" s="210"/>
      <c r="AN54" s="111"/>
    </row>
    <row r="55" spans="1:42" x14ac:dyDescent="0.3">
      <c r="A55" s="333"/>
      <c r="B55" s="252"/>
      <c r="C55" s="184"/>
      <c r="D55" s="184"/>
      <c r="E55" s="301"/>
      <c r="F55" s="301"/>
      <c r="G55" s="303">
        <f t="shared" ref="G55:G56" si="11">E55+F55</f>
        <v>0</v>
      </c>
      <c r="H55" s="184"/>
      <c r="I55" s="54"/>
      <c r="J55" s="223"/>
      <c r="K55" s="310">
        <f t="shared" ref="K55:K56" si="12">G55</f>
        <v>0</v>
      </c>
      <c r="L55" s="223"/>
      <c r="M55" s="317"/>
      <c r="N55" s="223"/>
      <c r="O55" s="317"/>
      <c r="P55" s="223"/>
      <c r="Q55" s="317"/>
      <c r="R55" s="223"/>
      <c r="S55" s="317"/>
      <c r="T55" s="223"/>
      <c r="U55" s="317"/>
      <c r="V55" s="223"/>
      <c r="W55" s="317"/>
      <c r="X55" s="223"/>
      <c r="Y55" s="317"/>
      <c r="Z55" s="223"/>
      <c r="AA55" s="317"/>
      <c r="AB55" s="223"/>
      <c r="AC55" s="317"/>
      <c r="AD55" s="223"/>
      <c r="AE55" s="317"/>
      <c r="AF55" s="223"/>
      <c r="AG55" s="317"/>
      <c r="AH55" s="223"/>
      <c r="AI55" s="317"/>
      <c r="AJ55" s="223"/>
      <c r="AK55" s="317"/>
      <c r="AL55" s="339">
        <f t="shared" si="0"/>
        <v>0</v>
      </c>
      <c r="AM55" s="209"/>
      <c r="AN55" s="99"/>
    </row>
    <row r="56" spans="1:42" x14ac:dyDescent="0.3">
      <c r="A56" s="333"/>
      <c r="B56" s="252"/>
      <c r="C56" s="184"/>
      <c r="D56" s="184"/>
      <c r="E56" s="301"/>
      <c r="F56" s="301"/>
      <c r="G56" s="303">
        <f t="shared" si="11"/>
        <v>0</v>
      </c>
      <c r="H56" s="184"/>
      <c r="I56" s="54"/>
      <c r="J56" s="223"/>
      <c r="K56" s="310">
        <f t="shared" si="12"/>
        <v>0</v>
      </c>
      <c r="L56" s="223"/>
      <c r="M56" s="317"/>
      <c r="N56" s="223"/>
      <c r="O56" s="317"/>
      <c r="P56" s="223"/>
      <c r="Q56" s="317"/>
      <c r="R56" s="223"/>
      <c r="S56" s="317"/>
      <c r="T56" s="223"/>
      <c r="U56" s="317"/>
      <c r="V56" s="223"/>
      <c r="W56" s="317"/>
      <c r="X56" s="223"/>
      <c r="Y56" s="317"/>
      <c r="Z56" s="223"/>
      <c r="AA56" s="317"/>
      <c r="AB56" s="223"/>
      <c r="AC56" s="317"/>
      <c r="AD56" s="223"/>
      <c r="AE56" s="317"/>
      <c r="AF56" s="223"/>
      <c r="AG56" s="317"/>
      <c r="AH56" s="223"/>
      <c r="AI56" s="317"/>
      <c r="AJ56" s="223"/>
      <c r="AK56" s="317"/>
      <c r="AL56" s="339">
        <f t="shared" si="0"/>
        <v>0</v>
      </c>
      <c r="AM56" s="209"/>
      <c r="AN56" s="99"/>
    </row>
    <row r="57" spans="1:42" x14ac:dyDescent="0.3">
      <c r="A57" s="333"/>
      <c r="B57" s="252"/>
      <c r="C57" s="184"/>
      <c r="D57" s="184"/>
      <c r="E57" s="301"/>
      <c r="F57" s="301"/>
      <c r="G57" s="303">
        <f t="shared" si="1"/>
        <v>0</v>
      </c>
      <c r="H57" s="184"/>
      <c r="I57" s="54"/>
      <c r="J57" s="223"/>
      <c r="K57" s="310">
        <f t="shared" si="6"/>
        <v>0</v>
      </c>
      <c r="L57" s="223"/>
      <c r="M57" s="317"/>
      <c r="N57" s="223"/>
      <c r="O57" s="317"/>
      <c r="P57" s="223"/>
      <c r="Q57" s="317"/>
      <c r="R57" s="223"/>
      <c r="S57" s="317"/>
      <c r="T57" s="223"/>
      <c r="U57" s="317"/>
      <c r="V57" s="223"/>
      <c r="W57" s="317"/>
      <c r="X57" s="223"/>
      <c r="Y57" s="317"/>
      <c r="Z57" s="223"/>
      <c r="AA57" s="317"/>
      <c r="AB57" s="223"/>
      <c r="AC57" s="317"/>
      <c r="AD57" s="223"/>
      <c r="AE57" s="317"/>
      <c r="AF57" s="223"/>
      <c r="AG57" s="317"/>
      <c r="AH57" s="223"/>
      <c r="AI57" s="317"/>
      <c r="AJ57" s="223"/>
      <c r="AK57" s="317"/>
      <c r="AL57" s="339">
        <f t="shared" si="0"/>
        <v>0</v>
      </c>
      <c r="AM57" s="209"/>
      <c r="AN57" s="99"/>
    </row>
    <row r="58" spans="1:42" s="57" customFormat="1" x14ac:dyDescent="0.3">
      <c r="A58" s="334"/>
      <c r="B58" s="56"/>
      <c r="C58" s="190"/>
      <c r="D58" s="190"/>
      <c r="E58" s="324"/>
      <c r="F58" s="324"/>
      <c r="G58" s="303">
        <f t="shared" si="1"/>
        <v>0</v>
      </c>
      <c r="H58" s="190"/>
      <c r="I58" s="56"/>
      <c r="J58" s="223"/>
      <c r="K58" s="303">
        <f t="shared" si="6"/>
        <v>0</v>
      </c>
      <c r="L58" s="223"/>
      <c r="M58" s="307"/>
      <c r="N58" s="223"/>
      <c r="O58" s="307"/>
      <c r="P58" s="223"/>
      <c r="Q58" s="307"/>
      <c r="R58" s="223"/>
      <c r="S58" s="307"/>
      <c r="T58" s="223"/>
      <c r="U58" s="307"/>
      <c r="V58" s="223"/>
      <c r="W58" s="307"/>
      <c r="X58" s="223"/>
      <c r="Y58" s="307"/>
      <c r="Z58" s="223"/>
      <c r="AA58" s="307"/>
      <c r="AB58" s="223"/>
      <c r="AC58" s="307"/>
      <c r="AD58" s="223"/>
      <c r="AE58" s="307"/>
      <c r="AF58" s="223"/>
      <c r="AG58" s="307"/>
      <c r="AH58" s="223"/>
      <c r="AI58" s="307"/>
      <c r="AJ58" s="223"/>
      <c r="AK58" s="307"/>
      <c r="AL58" s="339">
        <f t="shared" si="0"/>
        <v>0</v>
      </c>
      <c r="AM58" s="211"/>
      <c r="AN58" s="104"/>
    </row>
    <row r="59" spans="1:42" s="113" customFormat="1" x14ac:dyDescent="0.3">
      <c r="A59" s="332" t="s">
        <v>123</v>
      </c>
      <c r="B59" s="109"/>
      <c r="C59" s="185"/>
      <c r="D59" s="109"/>
      <c r="E59" s="110"/>
      <c r="F59" s="112"/>
      <c r="G59" s="314">
        <f t="shared" si="1"/>
        <v>0</v>
      </c>
      <c r="H59" s="110"/>
      <c r="I59" s="110"/>
      <c r="J59" s="226"/>
      <c r="K59" s="313">
        <f t="shared" si="6"/>
        <v>0</v>
      </c>
      <c r="L59" s="226"/>
      <c r="M59" s="308"/>
      <c r="N59" s="226"/>
      <c r="O59" s="308"/>
      <c r="P59" s="226"/>
      <c r="Q59" s="308"/>
      <c r="R59" s="226"/>
      <c r="S59" s="308"/>
      <c r="T59" s="226"/>
      <c r="U59" s="308"/>
      <c r="V59" s="226"/>
      <c r="W59" s="308"/>
      <c r="X59" s="226"/>
      <c r="Y59" s="308"/>
      <c r="Z59" s="226"/>
      <c r="AA59" s="308"/>
      <c r="AB59" s="226"/>
      <c r="AC59" s="308"/>
      <c r="AD59" s="226"/>
      <c r="AE59" s="308"/>
      <c r="AF59" s="226"/>
      <c r="AG59" s="308"/>
      <c r="AH59" s="226"/>
      <c r="AI59" s="308"/>
      <c r="AJ59" s="226"/>
      <c r="AK59" s="308"/>
      <c r="AL59" s="339">
        <f t="shared" si="0"/>
        <v>0</v>
      </c>
    </row>
    <row r="60" spans="1:42" ht="15" customHeight="1" x14ac:dyDescent="0.3">
      <c r="B60" s="252"/>
      <c r="C60" s="188"/>
      <c r="D60" s="188"/>
      <c r="E60" s="301"/>
      <c r="F60" s="301"/>
      <c r="G60" s="303">
        <f t="shared" ref="G60:G61" si="13">E60+F60</f>
        <v>0</v>
      </c>
      <c r="H60" s="188"/>
      <c r="I60" s="92"/>
      <c r="J60" s="224"/>
      <c r="K60" s="310">
        <f t="shared" ref="K60:K61" si="14">G60</f>
        <v>0</v>
      </c>
      <c r="L60" s="224"/>
      <c r="M60" s="310"/>
      <c r="N60" s="224"/>
      <c r="O60" s="310"/>
      <c r="P60" s="224"/>
      <c r="Q60" s="310"/>
      <c r="R60" s="224"/>
      <c r="S60" s="310"/>
      <c r="T60" s="224"/>
      <c r="U60" s="310"/>
      <c r="V60" s="224"/>
      <c r="W60" s="310"/>
      <c r="X60" s="224"/>
      <c r="Y60" s="310"/>
      <c r="Z60" s="224"/>
      <c r="AA60" s="310"/>
      <c r="AB60" s="224"/>
      <c r="AC60" s="310"/>
      <c r="AD60" s="224"/>
      <c r="AE60" s="310"/>
      <c r="AF60" s="224"/>
      <c r="AG60" s="310"/>
      <c r="AH60" s="224"/>
      <c r="AI60" s="310"/>
      <c r="AJ60" s="224"/>
      <c r="AK60" s="310"/>
      <c r="AL60" s="339">
        <f t="shared" si="0"/>
        <v>0</v>
      </c>
      <c r="AM60" s="92"/>
      <c r="AN60" s="92"/>
    </row>
    <row r="61" spans="1:42" ht="15" customHeight="1" x14ac:dyDescent="0.3">
      <c r="B61" s="252"/>
      <c r="C61" s="188"/>
      <c r="D61" s="188"/>
      <c r="E61" s="301"/>
      <c r="F61" s="301"/>
      <c r="G61" s="303">
        <f t="shared" si="13"/>
        <v>0</v>
      </c>
      <c r="H61" s="188"/>
      <c r="I61" s="92"/>
      <c r="J61" s="224"/>
      <c r="K61" s="310">
        <f t="shared" si="14"/>
        <v>0</v>
      </c>
      <c r="L61" s="224"/>
      <c r="M61" s="310"/>
      <c r="N61" s="224"/>
      <c r="O61" s="310"/>
      <c r="P61" s="224"/>
      <c r="Q61" s="310"/>
      <c r="R61" s="224"/>
      <c r="S61" s="310"/>
      <c r="T61" s="224"/>
      <c r="U61" s="310"/>
      <c r="V61" s="224"/>
      <c r="W61" s="310"/>
      <c r="X61" s="224"/>
      <c r="Y61" s="310"/>
      <c r="Z61" s="224"/>
      <c r="AA61" s="310"/>
      <c r="AB61" s="224"/>
      <c r="AC61" s="310"/>
      <c r="AD61" s="224"/>
      <c r="AE61" s="310"/>
      <c r="AF61" s="224"/>
      <c r="AG61" s="310"/>
      <c r="AH61" s="224"/>
      <c r="AI61" s="310"/>
      <c r="AJ61" s="224"/>
      <c r="AK61" s="310"/>
      <c r="AL61" s="339">
        <f t="shared" si="0"/>
        <v>0</v>
      </c>
      <c r="AM61" s="92"/>
      <c r="AN61" s="92"/>
    </row>
    <row r="62" spans="1:42" ht="15" customHeight="1" x14ac:dyDescent="0.3">
      <c r="B62" s="252"/>
      <c r="C62" s="188"/>
      <c r="D62" s="188"/>
      <c r="E62" s="301"/>
      <c r="F62" s="301"/>
      <c r="G62" s="303">
        <f t="shared" si="1"/>
        <v>0</v>
      </c>
      <c r="H62" s="188"/>
      <c r="I62" s="92"/>
      <c r="J62" s="224"/>
      <c r="K62" s="310">
        <f t="shared" si="6"/>
        <v>0</v>
      </c>
      <c r="L62" s="224"/>
      <c r="M62" s="310"/>
      <c r="N62" s="224"/>
      <c r="O62" s="310"/>
      <c r="P62" s="224"/>
      <c r="Q62" s="310"/>
      <c r="R62" s="224"/>
      <c r="S62" s="310"/>
      <c r="T62" s="224"/>
      <c r="U62" s="310"/>
      <c r="V62" s="224"/>
      <c r="W62" s="310"/>
      <c r="X62" s="224"/>
      <c r="Y62" s="310"/>
      <c r="Z62" s="224"/>
      <c r="AA62" s="310"/>
      <c r="AB62" s="224"/>
      <c r="AC62" s="310"/>
      <c r="AD62" s="224"/>
      <c r="AE62" s="310"/>
      <c r="AF62" s="224"/>
      <c r="AG62" s="310"/>
      <c r="AH62" s="224"/>
      <c r="AI62" s="310"/>
      <c r="AJ62" s="224"/>
      <c r="AK62" s="310"/>
      <c r="AL62" s="339">
        <f t="shared" si="0"/>
        <v>0</v>
      </c>
      <c r="AM62" s="92"/>
      <c r="AN62" s="92"/>
    </row>
    <row r="63" spans="1:42" ht="15" customHeight="1" x14ac:dyDescent="0.3">
      <c r="E63" s="325"/>
      <c r="F63" s="325"/>
      <c r="G63" s="303">
        <f t="shared" si="1"/>
        <v>0</v>
      </c>
      <c r="J63" s="224"/>
      <c r="K63" s="303">
        <f t="shared" si="6"/>
        <v>0</v>
      </c>
      <c r="L63" s="224"/>
      <c r="M63" s="303"/>
      <c r="N63" s="224"/>
      <c r="O63" s="303"/>
      <c r="P63" s="224"/>
      <c r="Q63" s="303"/>
      <c r="R63" s="224"/>
      <c r="S63" s="303"/>
      <c r="T63" s="224"/>
      <c r="U63" s="303"/>
      <c r="V63" s="224"/>
      <c r="W63" s="303"/>
      <c r="X63" s="224"/>
      <c r="Y63" s="303"/>
      <c r="Z63" s="224"/>
      <c r="AA63" s="303"/>
      <c r="AB63" s="224"/>
      <c r="AC63" s="303"/>
      <c r="AD63" s="224"/>
      <c r="AE63" s="303"/>
      <c r="AF63" s="224"/>
      <c r="AG63" s="303"/>
      <c r="AH63" s="224"/>
      <c r="AI63" s="303"/>
      <c r="AJ63" s="224"/>
      <c r="AK63" s="303"/>
      <c r="AL63" s="339">
        <f t="shared" si="0"/>
        <v>0</v>
      </c>
      <c r="AM63" s="92"/>
      <c r="AN63" s="102"/>
      <c r="AO63" s="207"/>
      <c r="AP63" s="207"/>
    </row>
    <row r="64" spans="1:42" s="113" customFormat="1" ht="30" x14ac:dyDescent="0.3">
      <c r="A64" s="332" t="s">
        <v>124</v>
      </c>
      <c r="B64" s="109"/>
      <c r="C64" s="185"/>
      <c r="D64" s="109"/>
      <c r="E64" s="110"/>
      <c r="F64" s="112"/>
      <c r="G64" s="314">
        <f t="shared" si="1"/>
        <v>0</v>
      </c>
      <c r="H64" s="110"/>
      <c r="I64" s="110"/>
      <c r="J64" s="226"/>
      <c r="K64" s="313">
        <f t="shared" si="6"/>
        <v>0</v>
      </c>
      <c r="L64" s="226"/>
      <c r="M64" s="308"/>
      <c r="N64" s="226"/>
      <c r="O64" s="308"/>
      <c r="P64" s="226"/>
      <c r="Q64" s="308"/>
      <c r="R64" s="226"/>
      <c r="S64" s="308"/>
      <c r="T64" s="226"/>
      <c r="U64" s="308"/>
      <c r="V64" s="226"/>
      <c r="W64" s="308"/>
      <c r="X64" s="226"/>
      <c r="Y64" s="308"/>
      <c r="Z64" s="226"/>
      <c r="AA64" s="308"/>
      <c r="AB64" s="226"/>
      <c r="AC64" s="308"/>
      <c r="AD64" s="226"/>
      <c r="AE64" s="308"/>
      <c r="AF64" s="226"/>
      <c r="AG64" s="308"/>
      <c r="AH64" s="226"/>
      <c r="AI64" s="308"/>
      <c r="AJ64" s="226"/>
      <c r="AK64" s="308"/>
      <c r="AL64" s="339">
        <f t="shared" si="0"/>
        <v>0</v>
      </c>
    </row>
    <row r="65" spans="1:41" x14ac:dyDescent="0.3">
      <c r="A65" s="333"/>
      <c r="B65" s="406"/>
      <c r="C65" s="184"/>
      <c r="D65" s="184"/>
      <c r="E65" s="301"/>
      <c r="F65" s="301"/>
      <c r="G65" s="303">
        <f t="shared" si="1"/>
        <v>0</v>
      </c>
      <c r="H65" s="188"/>
      <c r="I65" s="54"/>
      <c r="J65" s="223"/>
      <c r="K65" s="311">
        <f>E65</f>
        <v>0</v>
      </c>
      <c r="L65" s="223"/>
      <c r="M65" s="311"/>
      <c r="N65" s="223"/>
      <c r="O65" s="311"/>
      <c r="P65" s="223"/>
      <c r="Q65" s="311"/>
      <c r="R65" s="223"/>
      <c r="S65" s="311"/>
      <c r="T65" s="223"/>
      <c r="U65" s="311"/>
      <c r="V65" s="223"/>
      <c r="W65" s="311">
        <f t="shared" ref="W65:W75" si="15">G65</f>
        <v>0</v>
      </c>
      <c r="X65" s="223"/>
      <c r="Y65" s="317"/>
      <c r="Z65" s="223"/>
      <c r="AA65" s="311"/>
      <c r="AB65" s="223"/>
      <c r="AC65" s="311"/>
      <c r="AD65" s="223"/>
      <c r="AE65" s="311"/>
      <c r="AF65" s="223"/>
      <c r="AG65" s="311"/>
      <c r="AH65" s="223"/>
      <c r="AI65" s="311"/>
      <c r="AJ65" s="223"/>
      <c r="AK65" s="311">
        <f t="shared" ref="AK65:AK75" si="16">G65</f>
        <v>0</v>
      </c>
      <c r="AL65" s="339">
        <f>SUM(K65,M65,O65,Q65,S65,U65,W65,Y65,AA65,AC65,AE65,AG65,AI65,AK65)</f>
        <v>0</v>
      </c>
      <c r="AM65" s="209"/>
      <c r="AN65" s="143"/>
    </row>
    <row r="66" spans="1:41" x14ac:dyDescent="0.3">
      <c r="A66" s="333"/>
      <c r="B66" s="406"/>
      <c r="C66" s="184"/>
      <c r="D66" s="184"/>
      <c r="E66" s="301"/>
      <c r="F66" s="301"/>
      <c r="G66" s="303">
        <f t="shared" si="1"/>
        <v>0</v>
      </c>
      <c r="H66" s="188"/>
      <c r="I66" s="54"/>
      <c r="J66" s="223"/>
      <c r="K66" s="311">
        <f t="shared" ref="K66:K75" si="17">E66</f>
        <v>0</v>
      </c>
      <c r="L66" s="223"/>
      <c r="M66" s="311"/>
      <c r="N66" s="223"/>
      <c r="O66" s="311"/>
      <c r="P66" s="223"/>
      <c r="Q66" s="311"/>
      <c r="R66" s="223"/>
      <c r="S66" s="311"/>
      <c r="T66" s="223"/>
      <c r="U66" s="311"/>
      <c r="V66" s="223"/>
      <c r="W66" s="311">
        <f t="shared" si="15"/>
        <v>0</v>
      </c>
      <c r="X66" s="223"/>
      <c r="Y66" s="317"/>
      <c r="Z66" s="223"/>
      <c r="AA66" s="311"/>
      <c r="AB66" s="223"/>
      <c r="AC66" s="311"/>
      <c r="AD66" s="223"/>
      <c r="AE66" s="311"/>
      <c r="AF66" s="223"/>
      <c r="AG66" s="311"/>
      <c r="AH66" s="223"/>
      <c r="AI66" s="311"/>
      <c r="AJ66" s="223"/>
      <c r="AK66" s="311">
        <f t="shared" si="16"/>
        <v>0</v>
      </c>
      <c r="AL66" s="339">
        <f>SUM(K66,M66,O66,Q66,S66,U66,W66,Y66,AA66,AC66,AE66,AG66,AI66,AK66)</f>
        <v>0</v>
      </c>
      <c r="AM66" s="209"/>
      <c r="AN66" s="143"/>
    </row>
    <row r="67" spans="1:41" x14ac:dyDescent="0.3">
      <c r="A67" s="333"/>
      <c r="B67" s="406"/>
      <c r="C67" s="184"/>
      <c r="D67" s="184"/>
      <c r="E67" s="301"/>
      <c r="F67" s="301"/>
      <c r="G67" s="303">
        <f t="shared" si="1"/>
        <v>0</v>
      </c>
      <c r="H67" s="188"/>
      <c r="I67" s="54"/>
      <c r="J67" s="223"/>
      <c r="K67" s="311">
        <f t="shared" si="17"/>
        <v>0</v>
      </c>
      <c r="L67" s="223"/>
      <c r="M67" s="311"/>
      <c r="N67" s="223"/>
      <c r="O67" s="311"/>
      <c r="P67" s="223"/>
      <c r="Q67" s="311"/>
      <c r="R67" s="223"/>
      <c r="S67" s="311"/>
      <c r="T67" s="223"/>
      <c r="U67" s="311"/>
      <c r="V67" s="223"/>
      <c r="W67" s="311">
        <f t="shared" si="15"/>
        <v>0</v>
      </c>
      <c r="X67" s="223"/>
      <c r="Y67" s="317"/>
      <c r="Z67" s="223"/>
      <c r="AA67" s="311"/>
      <c r="AB67" s="223"/>
      <c r="AC67" s="311"/>
      <c r="AD67" s="223"/>
      <c r="AE67" s="311"/>
      <c r="AF67" s="223"/>
      <c r="AG67" s="311"/>
      <c r="AH67" s="223"/>
      <c r="AI67" s="311"/>
      <c r="AJ67" s="223"/>
      <c r="AK67" s="311">
        <f t="shared" si="16"/>
        <v>0</v>
      </c>
      <c r="AL67" s="339">
        <f t="shared" si="0"/>
        <v>0</v>
      </c>
      <c r="AM67" s="209"/>
      <c r="AN67" s="143"/>
    </row>
    <row r="68" spans="1:41" x14ac:dyDescent="0.3">
      <c r="A68" s="333"/>
      <c r="B68" s="406"/>
      <c r="C68" s="184"/>
      <c r="D68" s="184"/>
      <c r="E68" s="301"/>
      <c r="F68" s="301"/>
      <c r="G68" s="303">
        <f t="shared" si="1"/>
        <v>0</v>
      </c>
      <c r="H68" s="188"/>
      <c r="I68" s="54"/>
      <c r="J68" s="223"/>
      <c r="K68" s="311">
        <f t="shared" si="17"/>
        <v>0</v>
      </c>
      <c r="L68" s="223"/>
      <c r="M68" s="311"/>
      <c r="N68" s="223"/>
      <c r="O68" s="311"/>
      <c r="P68" s="223"/>
      <c r="Q68" s="311"/>
      <c r="R68" s="223"/>
      <c r="S68" s="311"/>
      <c r="T68" s="223"/>
      <c r="U68" s="311"/>
      <c r="V68" s="223"/>
      <c r="W68" s="311">
        <f t="shared" si="15"/>
        <v>0</v>
      </c>
      <c r="X68" s="223"/>
      <c r="Y68" s="317"/>
      <c r="Z68" s="223"/>
      <c r="AA68" s="311"/>
      <c r="AB68" s="223"/>
      <c r="AC68" s="311"/>
      <c r="AD68" s="223"/>
      <c r="AE68" s="311"/>
      <c r="AF68" s="223"/>
      <c r="AG68" s="311"/>
      <c r="AH68" s="223"/>
      <c r="AI68" s="311"/>
      <c r="AJ68" s="223"/>
      <c r="AK68" s="311">
        <f t="shared" si="16"/>
        <v>0</v>
      </c>
      <c r="AL68" s="339">
        <f t="shared" si="0"/>
        <v>0</v>
      </c>
      <c r="AM68" s="209"/>
      <c r="AN68" s="143"/>
    </row>
    <row r="69" spans="1:41" x14ac:dyDescent="0.3">
      <c r="A69" s="333"/>
      <c r="B69" s="406"/>
      <c r="C69" s="184"/>
      <c r="D69" s="184"/>
      <c r="E69" s="301"/>
      <c r="F69" s="301"/>
      <c r="G69" s="303">
        <f t="shared" si="1"/>
        <v>0</v>
      </c>
      <c r="H69" s="188"/>
      <c r="I69" s="54"/>
      <c r="J69" s="223"/>
      <c r="K69" s="311">
        <f t="shared" si="17"/>
        <v>0</v>
      </c>
      <c r="L69" s="223"/>
      <c r="M69" s="311"/>
      <c r="N69" s="223"/>
      <c r="O69" s="311"/>
      <c r="P69" s="223"/>
      <c r="Q69" s="311"/>
      <c r="R69" s="223"/>
      <c r="S69" s="311"/>
      <c r="T69" s="223"/>
      <c r="U69" s="311"/>
      <c r="V69" s="223"/>
      <c r="W69" s="311">
        <f t="shared" si="15"/>
        <v>0</v>
      </c>
      <c r="X69" s="223"/>
      <c r="Y69" s="317"/>
      <c r="Z69" s="223"/>
      <c r="AA69" s="311"/>
      <c r="AB69" s="223"/>
      <c r="AC69" s="311"/>
      <c r="AD69" s="223"/>
      <c r="AE69" s="311"/>
      <c r="AF69" s="223"/>
      <c r="AG69" s="311"/>
      <c r="AH69" s="223"/>
      <c r="AI69" s="311"/>
      <c r="AJ69" s="223"/>
      <c r="AK69" s="311">
        <f t="shared" si="16"/>
        <v>0</v>
      </c>
      <c r="AL69" s="339">
        <f t="shared" si="0"/>
        <v>0</v>
      </c>
      <c r="AM69" s="209"/>
      <c r="AN69" s="143"/>
    </row>
    <row r="70" spans="1:41" x14ac:dyDescent="0.3">
      <c r="A70" s="333"/>
      <c r="B70" s="406"/>
      <c r="C70" s="184"/>
      <c r="D70" s="184"/>
      <c r="E70" s="301"/>
      <c r="F70" s="301"/>
      <c r="G70" s="303">
        <f t="shared" si="1"/>
        <v>0</v>
      </c>
      <c r="H70" s="188"/>
      <c r="I70" s="54"/>
      <c r="J70" s="223"/>
      <c r="K70" s="311">
        <f t="shared" si="17"/>
        <v>0</v>
      </c>
      <c r="L70" s="223"/>
      <c r="M70" s="311"/>
      <c r="N70" s="223"/>
      <c r="O70" s="311"/>
      <c r="P70" s="223"/>
      <c r="Q70" s="311"/>
      <c r="R70" s="223"/>
      <c r="S70" s="311"/>
      <c r="T70" s="223"/>
      <c r="U70" s="311"/>
      <c r="V70" s="223"/>
      <c r="W70" s="311">
        <f t="shared" si="15"/>
        <v>0</v>
      </c>
      <c r="X70" s="223"/>
      <c r="Y70" s="317"/>
      <c r="Z70" s="223"/>
      <c r="AA70" s="311"/>
      <c r="AB70" s="223"/>
      <c r="AC70" s="311"/>
      <c r="AD70" s="223"/>
      <c r="AE70" s="311"/>
      <c r="AF70" s="223"/>
      <c r="AG70" s="311"/>
      <c r="AH70" s="223"/>
      <c r="AI70" s="311"/>
      <c r="AJ70" s="223"/>
      <c r="AK70" s="311">
        <f t="shared" si="16"/>
        <v>0</v>
      </c>
      <c r="AL70" s="339">
        <f t="shared" si="0"/>
        <v>0</v>
      </c>
      <c r="AM70" s="209"/>
      <c r="AN70" s="143"/>
    </row>
    <row r="71" spans="1:41" x14ac:dyDescent="0.3">
      <c r="A71" s="333"/>
      <c r="B71" s="406"/>
      <c r="C71" s="184"/>
      <c r="D71" s="184"/>
      <c r="E71" s="301"/>
      <c r="F71" s="301"/>
      <c r="G71" s="303">
        <f t="shared" si="1"/>
        <v>0</v>
      </c>
      <c r="H71" s="188"/>
      <c r="I71" s="54"/>
      <c r="J71" s="223"/>
      <c r="K71" s="311">
        <f t="shared" si="17"/>
        <v>0</v>
      </c>
      <c r="L71" s="223"/>
      <c r="M71" s="311"/>
      <c r="N71" s="223"/>
      <c r="O71" s="311"/>
      <c r="P71" s="223"/>
      <c r="Q71" s="311"/>
      <c r="R71" s="223"/>
      <c r="S71" s="311"/>
      <c r="T71" s="223"/>
      <c r="U71" s="311"/>
      <c r="V71" s="223"/>
      <c r="W71" s="311">
        <f t="shared" si="15"/>
        <v>0</v>
      </c>
      <c r="X71" s="223"/>
      <c r="Y71" s="317"/>
      <c r="Z71" s="223"/>
      <c r="AA71" s="311"/>
      <c r="AB71" s="223"/>
      <c r="AC71" s="311"/>
      <c r="AD71" s="223"/>
      <c r="AE71" s="311"/>
      <c r="AF71" s="223"/>
      <c r="AG71" s="311"/>
      <c r="AH71" s="223"/>
      <c r="AI71" s="311"/>
      <c r="AJ71" s="223"/>
      <c r="AK71" s="311">
        <f t="shared" si="16"/>
        <v>0</v>
      </c>
      <c r="AL71" s="339">
        <f t="shared" si="0"/>
        <v>0</v>
      </c>
      <c r="AM71" s="209"/>
      <c r="AN71" s="143"/>
    </row>
    <row r="72" spans="1:41" x14ac:dyDescent="0.3">
      <c r="A72" s="333"/>
      <c r="B72" s="406"/>
      <c r="C72" s="184"/>
      <c r="D72" s="184"/>
      <c r="E72" s="301"/>
      <c r="F72" s="301"/>
      <c r="G72" s="303">
        <f t="shared" si="1"/>
        <v>0</v>
      </c>
      <c r="H72" s="188"/>
      <c r="I72" s="54"/>
      <c r="J72" s="223"/>
      <c r="K72" s="311">
        <f t="shared" si="17"/>
        <v>0</v>
      </c>
      <c r="L72" s="223"/>
      <c r="M72" s="311"/>
      <c r="N72" s="223"/>
      <c r="O72" s="311"/>
      <c r="P72" s="223"/>
      <c r="Q72" s="311"/>
      <c r="R72" s="223"/>
      <c r="S72" s="311"/>
      <c r="T72" s="223"/>
      <c r="U72" s="311"/>
      <c r="V72" s="223"/>
      <c r="W72" s="311">
        <f t="shared" si="15"/>
        <v>0</v>
      </c>
      <c r="X72" s="223"/>
      <c r="Y72" s="317"/>
      <c r="Z72" s="223"/>
      <c r="AA72" s="311"/>
      <c r="AB72" s="223"/>
      <c r="AC72" s="311"/>
      <c r="AD72" s="223"/>
      <c r="AE72" s="311"/>
      <c r="AF72" s="223"/>
      <c r="AG72" s="311"/>
      <c r="AH72" s="223"/>
      <c r="AI72" s="311"/>
      <c r="AJ72" s="223"/>
      <c r="AK72" s="311">
        <f t="shared" si="16"/>
        <v>0</v>
      </c>
      <c r="AL72" s="339">
        <f t="shared" ref="AL72:AL99" si="18">SUM(K72,M72,O72,Q72,S72,U72,W72,Y72,AA72,AC72,AE72,AG72,AI72,AK72)</f>
        <v>0</v>
      </c>
      <c r="AM72" s="209"/>
      <c r="AN72" s="143"/>
    </row>
    <row r="73" spans="1:41" x14ac:dyDescent="0.3">
      <c r="A73" s="333"/>
      <c r="B73" s="407"/>
      <c r="C73" s="184"/>
      <c r="D73" s="184"/>
      <c r="E73" s="301"/>
      <c r="F73" s="301"/>
      <c r="G73" s="303">
        <f t="shared" ref="G73:G75" si="19">E73+F73</f>
        <v>0</v>
      </c>
      <c r="H73" s="188"/>
      <c r="I73" s="54"/>
      <c r="J73" s="223"/>
      <c r="K73" s="311">
        <f t="shared" si="17"/>
        <v>0</v>
      </c>
      <c r="L73" s="223"/>
      <c r="M73" s="311"/>
      <c r="N73" s="223"/>
      <c r="O73" s="311"/>
      <c r="P73" s="223"/>
      <c r="Q73" s="311"/>
      <c r="R73" s="223"/>
      <c r="S73" s="311"/>
      <c r="T73" s="223"/>
      <c r="U73" s="311"/>
      <c r="V73" s="223"/>
      <c r="W73" s="311">
        <f t="shared" si="15"/>
        <v>0</v>
      </c>
      <c r="X73" s="223"/>
      <c r="Y73" s="317"/>
      <c r="Z73" s="223"/>
      <c r="AA73" s="311"/>
      <c r="AB73" s="223"/>
      <c r="AC73" s="311"/>
      <c r="AD73" s="223"/>
      <c r="AE73" s="311"/>
      <c r="AF73" s="223"/>
      <c r="AG73" s="311"/>
      <c r="AH73" s="223"/>
      <c r="AI73" s="311"/>
      <c r="AJ73" s="223"/>
      <c r="AK73" s="311">
        <f t="shared" si="16"/>
        <v>0</v>
      </c>
      <c r="AL73" s="339">
        <f t="shared" si="18"/>
        <v>0</v>
      </c>
      <c r="AM73" s="209"/>
      <c r="AN73" s="143"/>
    </row>
    <row r="74" spans="1:41" x14ac:dyDescent="0.3">
      <c r="A74" s="333"/>
      <c r="B74" s="407"/>
      <c r="C74" s="184"/>
      <c r="D74" s="184"/>
      <c r="E74" s="301"/>
      <c r="F74" s="301"/>
      <c r="G74" s="303">
        <f t="shared" si="19"/>
        <v>0</v>
      </c>
      <c r="H74" s="188"/>
      <c r="I74" s="54"/>
      <c r="J74" s="223"/>
      <c r="K74" s="311">
        <f t="shared" si="17"/>
        <v>0</v>
      </c>
      <c r="L74" s="223"/>
      <c r="M74" s="311"/>
      <c r="N74" s="223"/>
      <c r="O74" s="311"/>
      <c r="P74" s="223"/>
      <c r="Q74" s="311"/>
      <c r="R74" s="223"/>
      <c r="S74" s="311"/>
      <c r="T74" s="223"/>
      <c r="U74" s="311"/>
      <c r="V74" s="223"/>
      <c r="W74" s="311">
        <f t="shared" si="15"/>
        <v>0</v>
      </c>
      <c r="X74" s="223"/>
      <c r="Y74" s="317"/>
      <c r="Z74" s="223"/>
      <c r="AA74" s="311"/>
      <c r="AB74" s="223"/>
      <c r="AC74" s="311"/>
      <c r="AD74" s="223"/>
      <c r="AE74" s="311"/>
      <c r="AF74" s="223"/>
      <c r="AG74" s="311"/>
      <c r="AH74" s="223"/>
      <c r="AI74" s="311"/>
      <c r="AJ74" s="223"/>
      <c r="AK74" s="311">
        <f t="shared" si="16"/>
        <v>0</v>
      </c>
      <c r="AL74" s="339">
        <f t="shared" si="18"/>
        <v>0</v>
      </c>
      <c r="AM74" s="209"/>
      <c r="AN74" s="143"/>
    </row>
    <row r="75" spans="1:41" x14ac:dyDescent="0.3">
      <c r="A75" s="333"/>
      <c r="B75" s="407"/>
      <c r="C75" s="184"/>
      <c r="D75" s="184"/>
      <c r="E75" s="301"/>
      <c r="F75" s="301"/>
      <c r="G75" s="303">
        <f t="shared" si="19"/>
        <v>0</v>
      </c>
      <c r="H75" s="188"/>
      <c r="I75" s="54"/>
      <c r="J75" s="223"/>
      <c r="K75" s="311">
        <f t="shared" si="17"/>
        <v>0</v>
      </c>
      <c r="L75" s="223"/>
      <c r="M75" s="311"/>
      <c r="N75" s="223"/>
      <c r="O75" s="311"/>
      <c r="P75" s="223"/>
      <c r="Q75" s="311"/>
      <c r="R75" s="223"/>
      <c r="S75" s="311"/>
      <c r="T75" s="223"/>
      <c r="U75" s="311"/>
      <c r="V75" s="223"/>
      <c r="W75" s="311">
        <f t="shared" si="15"/>
        <v>0</v>
      </c>
      <c r="X75" s="223"/>
      <c r="Y75" s="317"/>
      <c r="Z75" s="223"/>
      <c r="AA75" s="311"/>
      <c r="AB75" s="223"/>
      <c r="AC75" s="311"/>
      <c r="AD75" s="223"/>
      <c r="AE75" s="311"/>
      <c r="AF75" s="223"/>
      <c r="AG75" s="311"/>
      <c r="AH75" s="223"/>
      <c r="AI75" s="311"/>
      <c r="AJ75" s="223"/>
      <c r="AK75" s="311">
        <f t="shared" si="16"/>
        <v>0</v>
      </c>
      <c r="AL75" s="339">
        <f>SUM(K75,M75,O75,Q75,S75,U75,W75,Y75,AA75,AC75,AE75,AG75,AI75,AK75)</f>
        <v>0</v>
      </c>
      <c r="AM75" s="209"/>
      <c r="AN75" s="99"/>
      <c r="AO75" s="427"/>
    </row>
    <row r="76" spans="1:41" x14ac:dyDescent="0.3">
      <c r="A76" s="333"/>
      <c r="B76" s="407"/>
      <c r="C76" s="184"/>
      <c r="D76" s="184"/>
      <c r="E76" s="301"/>
      <c r="F76" s="301"/>
      <c r="G76" s="303"/>
      <c r="H76" s="188"/>
      <c r="I76" s="54"/>
      <c r="J76" s="223"/>
      <c r="K76" s="310"/>
      <c r="L76" s="223"/>
      <c r="M76" s="311"/>
      <c r="N76" s="223"/>
      <c r="O76" s="311"/>
      <c r="P76" s="223"/>
      <c r="Q76" s="311"/>
      <c r="R76" s="223"/>
      <c r="S76" s="311"/>
      <c r="T76" s="223"/>
      <c r="U76" s="311"/>
      <c r="V76" s="223"/>
      <c r="W76" s="311"/>
      <c r="X76" s="223"/>
      <c r="Y76" s="317"/>
      <c r="Z76" s="223"/>
      <c r="AA76" s="311"/>
      <c r="AB76" s="223"/>
      <c r="AC76" s="311"/>
      <c r="AD76" s="223"/>
      <c r="AE76" s="311"/>
      <c r="AF76" s="223"/>
      <c r="AG76" s="311"/>
      <c r="AH76" s="223"/>
      <c r="AI76" s="311"/>
      <c r="AJ76" s="223"/>
      <c r="AK76" s="311"/>
      <c r="AL76" s="339">
        <f t="shared" si="18"/>
        <v>0</v>
      </c>
      <c r="AM76" s="209"/>
      <c r="AN76" s="143"/>
    </row>
    <row r="77" spans="1:41" x14ac:dyDescent="0.3">
      <c r="B77" s="374"/>
      <c r="E77" s="323"/>
      <c r="F77" s="323"/>
      <c r="G77" s="303">
        <f t="shared" si="1"/>
        <v>0</v>
      </c>
      <c r="J77" s="225"/>
      <c r="K77" s="303">
        <f t="shared" si="6"/>
        <v>0</v>
      </c>
      <c r="L77" s="225"/>
      <c r="M77" s="302"/>
      <c r="N77" s="225"/>
      <c r="O77" s="302"/>
      <c r="P77" s="225"/>
      <c r="Q77" s="302"/>
      <c r="R77" s="225"/>
      <c r="S77" s="302"/>
      <c r="T77" s="225"/>
      <c r="U77" s="302"/>
      <c r="V77" s="225"/>
      <c r="W77" s="302"/>
      <c r="X77" s="225"/>
      <c r="Y77" s="302"/>
      <c r="Z77" s="225"/>
      <c r="AA77" s="302"/>
      <c r="AB77" s="225"/>
      <c r="AC77" s="302"/>
      <c r="AD77" s="225"/>
      <c r="AE77" s="302"/>
      <c r="AF77" s="225"/>
      <c r="AG77" s="302"/>
      <c r="AH77" s="225"/>
      <c r="AI77" s="302"/>
      <c r="AJ77" s="225"/>
      <c r="AK77" s="302"/>
      <c r="AL77" s="339">
        <f t="shared" si="18"/>
        <v>0</v>
      </c>
      <c r="AM77" s="92"/>
      <c r="AN77" s="203"/>
    </row>
    <row r="78" spans="1:41" s="113" customFormat="1" x14ac:dyDescent="0.3">
      <c r="A78" s="332" t="s">
        <v>147</v>
      </c>
      <c r="B78" s="109"/>
      <c r="C78" s="185"/>
      <c r="D78" s="109"/>
      <c r="E78" s="110"/>
      <c r="F78" s="112"/>
      <c r="G78" s="314">
        <f t="shared" ref="G78" si="20">E78+F78</f>
        <v>0</v>
      </c>
      <c r="H78" s="110"/>
      <c r="I78" s="110"/>
      <c r="J78" s="226"/>
      <c r="K78" s="313">
        <f t="shared" si="6"/>
        <v>0</v>
      </c>
      <c r="L78" s="226"/>
      <c r="M78" s="308"/>
      <c r="N78" s="226"/>
      <c r="O78" s="308"/>
      <c r="P78" s="226"/>
      <c r="Q78" s="308"/>
      <c r="R78" s="226"/>
      <c r="S78" s="308"/>
      <c r="T78" s="226"/>
      <c r="U78" s="308"/>
      <c r="V78" s="226"/>
      <c r="W78" s="308"/>
      <c r="X78" s="226"/>
      <c r="Y78" s="308"/>
      <c r="Z78" s="226"/>
      <c r="AA78" s="308"/>
      <c r="AB78" s="226"/>
      <c r="AC78" s="308"/>
      <c r="AD78" s="226"/>
      <c r="AE78" s="308"/>
      <c r="AF78" s="226"/>
      <c r="AG78" s="308"/>
      <c r="AH78" s="226"/>
      <c r="AI78" s="308"/>
      <c r="AJ78" s="226"/>
      <c r="AK78" s="308"/>
      <c r="AL78" s="339">
        <f t="shared" si="18"/>
        <v>0</v>
      </c>
    </row>
    <row r="79" spans="1:41" s="88" customFormat="1" x14ac:dyDescent="0.3">
      <c r="A79" s="89"/>
      <c r="B79" s="87"/>
      <c r="C79" s="191"/>
      <c r="D79" s="191"/>
      <c r="E79" s="192"/>
      <c r="F79" s="192"/>
      <c r="G79" s="316">
        <f t="shared" si="1"/>
        <v>0</v>
      </c>
      <c r="H79" s="191"/>
      <c r="I79" s="87"/>
      <c r="J79" s="223"/>
      <c r="K79" s="100"/>
      <c r="L79" s="223"/>
      <c r="M79" s="100"/>
      <c r="N79" s="223"/>
      <c r="O79" s="100"/>
      <c r="P79" s="223"/>
      <c r="Q79" s="100"/>
      <c r="R79" s="223"/>
      <c r="S79" s="100"/>
      <c r="T79" s="223"/>
      <c r="U79" s="100"/>
      <c r="V79" s="223"/>
      <c r="W79" s="100"/>
      <c r="X79" s="223"/>
      <c r="Y79" s="100"/>
      <c r="Z79" s="223"/>
      <c r="AA79" s="100"/>
      <c r="AB79" s="223"/>
      <c r="AC79" s="100"/>
      <c r="AD79" s="223"/>
      <c r="AE79" s="100"/>
      <c r="AF79" s="223"/>
      <c r="AG79" s="100"/>
      <c r="AH79" s="223"/>
      <c r="AI79" s="100"/>
      <c r="AJ79" s="223"/>
      <c r="AK79" s="100"/>
      <c r="AL79" s="339">
        <f t="shared" si="18"/>
        <v>0</v>
      </c>
      <c r="AM79" s="212"/>
      <c r="AN79" s="100"/>
    </row>
    <row r="80" spans="1:41" x14ac:dyDescent="0.3">
      <c r="A80" s="333"/>
      <c r="B80" s="251"/>
      <c r="C80" s="184"/>
      <c r="D80" s="184"/>
      <c r="E80" s="301"/>
      <c r="F80" s="301"/>
      <c r="G80" s="303">
        <f t="shared" si="1"/>
        <v>0</v>
      </c>
      <c r="H80" s="184"/>
      <c r="I80" s="54"/>
      <c r="J80" s="223"/>
      <c r="K80" s="311">
        <f>G80</f>
        <v>0</v>
      </c>
      <c r="L80" s="223"/>
      <c r="M80" s="317"/>
      <c r="N80" s="223"/>
      <c r="O80" s="317"/>
      <c r="P80" s="223"/>
      <c r="Q80" s="317"/>
      <c r="R80" s="223"/>
      <c r="S80" s="317"/>
      <c r="T80" s="223"/>
      <c r="U80" s="317"/>
      <c r="V80" s="223"/>
      <c r="W80" s="317"/>
      <c r="X80" s="223"/>
      <c r="Y80" s="317"/>
      <c r="Z80" s="223"/>
      <c r="AA80" s="317"/>
      <c r="AB80" s="223"/>
      <c r="AC80" s="317"/>
      <c r="AD80" s="223"/>
      <c r="AE80" s="317"/>
      <c r="AF80" s="223"/>
      <c r="AG80" s="317"/>
      <c r="AH80" s="223"/>
      <c r="AI80" s="317"/>
      <c r="AJ80" s="223"/>
      <c r="AK80" s="317"/>
      <c r="AL80" s="339">
        <f t="shared" si="18"/>
        <v>0</v>
      </c>
      <c r="AM80" s="209"/>
      <c r="AN80" s="99"/>
    </row>
    <row r="81" spans="1:40" x14ac:dyDescent="0.3">
      <c r="A81" s="333"/>
      <c r="B81" s="251"/>
      <c r="C81" s="184"/>
      <c r="D81" s="184"/>
      <c r="E81" s="301"/>
      <c r="F81" s="301"/>
      <c r="G81" s="303">
        <f t="shared" si="1"/>
        <v>0</v>
      </c>
      <c r="H81" s="184"/>
      <c r="I81" s="54"/>
      <c r="J81" s="223"/>
      <c r="K81" s="311">
        <f>G81</f>
        <v>0</v>
      </c>
      <c r="L81" s="223"/>
      <c r="M81" s="317"/>
      <c r="N81" s="223"/>
      <c r="O81" s="317"/>
      <c r="P81" s="223"/>
      <c r="Q81" s="317"/>
      <c r="R81" s="223"/>
      <c r="S81" s="317"/>
      <c r="T81" s="223"/>
      <c r="U81" s="317"/>
      <c r="V81" s="223"/>
      <c r="W81" s="317"/>
      <c r="X81" s="223"/>
      <c r="Y81" s="317"/>
      <c r="Z81" s="223"/>
      <c r="AA81" s="317"/>
      <c r="AB81" s="223"/>
      <c r="AC81" s="317"/>
      <c r="AD81" s="223"/>
      <c r="AE81" s="317"/>
      <c r="AF81" s="223"/>
      <c r="AG81" s="317"/>
      <c r="AH81" s="223"/>
      <c r="AI81" s="317"/>
      <c r="AJ81" s="223"/>
      <c r="AK81" s="317"/>
      <c r="AL81" s="339">
        <f t="shared" si="18"/>
        <v>0</v>
      </c>
      <c r="AM81" s="209"/>
      <c r="AN81" s="99"/>
    </row>
    <row r="82" spans="1:40" x14ac:dyDescent="0.3">
      <c r="A82" s="333"/>
      <c r="B82" s="251"/>
      <c r="C82" s="184"/>
      <c r="D82" s="184"/>
      <c r="E82" s="301"/>
      <c r="F82" s="301"/>
      <c r="G82" s="303">
        <f t="shared" ref="G82" si="21">E82+F82</f>
        <v>0</v>
      </c>
      <c r="H82" s="184"/>
      <c r="I82" s="54"/>
      <c r="J82" s="223"/>
      <c r="K82" s="311">
        <f>G82</f>
        <v>0</v>
      </c>
      <c r="L82" s="223"/>
      <c r="M82" s="317"/>
      <c r="N82" s="223"/>
      <c r="O82" s="317"/>
      <c r="P82" s="223"/>
      <c r="Q82" s="317"/>
      <c r="R82" s="223"/>
      <c r="S82" s="317"/>
      <c r="T82" s="223"/>
      <c r="U82" s="317"/>
      <c r="V82" s="223"/>
      <c r="W82" s="317"/>
      <c r="X82" s="223"/>
      <c r="Y82" s="317"/>
      <c r="Z82" s="223"/>
      <c r="AA82" s="317"/>
      <c r="AB82" s="223"/>
      <c r="AC82" s="317"/>
      <c r="AD82" s="223"/>
      <c r="AE82" s="317"/>
      <c r="AF82" s="223"/>
      <c r="AG82" s="317"/>
      <c r="AH82" s="223"/>
      <c r="AI82" s="317"/>
      <c r="AJ82" s="223"/>
      <c r="AK82" s="317"/>
      <c r="AL82" s="339">
        <f t="shared" si="18"/>
        <v>0</v>
      </c>
      <c r="AM82" s="209"/>
      <c r="AN82" s="99"/>
    </row>
    <row r="83" spans="1:40" x14ac:dyDescent="0.3">
      <c r="A83" s="333"/>
      <c r="B83" s="54"/>
      <c r="C83" s="184"/>
      <c r="D83" s="184"/>
      <c r="E83" s="326"/>
      <c r="F83" s="326"/>
      <c r="G83" s="303">
        <f t="shared" si="1"/>
        <v>0</v>
      </c>
      <c r="H83" s="184"/>
      <c r="I83" s="54"/>
      <c r="J83" s="223"/>
      <c r="K83" s="304">
        <f>G83</f>
        <v>0</v>
      </c>
      <c r="L83" s="223"/>
      <c r="M83" s="306"/>
      <c r="N83" s="223"/>
      <c r="O83" s="306"/>
      <c r="P83" s="223"/>
      <c r="Q83" s="306"/>
      <c r="R83" s="223"/>
      <c r="S83" s="306"/>
      <c r="T83" s="223"/>
      <c r="U83" s="306"/>
      <c r="V83" s="223"/>
      <c r="W83" s="306"/>
      <c r="X83" s="223"/>
      <c r="Y83" s="306"/>
      <c r="Z83" s="223"/>
      <c r="AA83" s="306"/>
      <c r="AB83" s="223"/>
      <c r="AC83" s="306"/>
      <c r="AD83" s="223"/>
      <c r="AE83" s="306"/>
      <c r="AF83" s="223"/>
      <c r="AG83" s="306"/>
      <c r="AH83" s="223"/>
      <c r="AI83" s="306"/>
      <c r="AJ83" s="223"/>
      <c r="AK83" s="306"/>
      <c r="AL83" s="339">
        <f t="shared" si="18"/>
        <v>0</v>
      </c>
      <c r="AM83" s="209"/>
      <c r="AN83" s="99"/>
    </row>
    <row r="84" spans="1:40" s="88" customFormat="1" x14ac:dyDescent="0.3">
      <c r="A84" s="89"/>
      <c r="B84" s="87"/>
      <c r="C84" s="191"/>
      <c r="D84" s="191"/>
      <c r="E84" s="192"/>
      <c r="F84" s="192"/>
      <c r="G84" s="316">
        <f t="shared" si="1"/>
        <v>0</v>
      </c>
      <c r="H84" s="191"/>
      <c r="I84" s="87"/>
      <c r="J84" s="223"/>
      <c r="K84" s="227"/>
      <c r="L84" s="223"/>
      <c r="M84" s="100"/>
      <c r="N84" s="223"/>
      <c r="O84" s="100"/>
      <c r="P84" s="223"/>
      <c r="Q84" s="100"/>
      <c r="R84" s="223"/>
      <c r="S84" s="100"/>
      <c r="T84" s="223"/>
      <c r="U84" s="100"/>
      <c r="V84" s="223"/>
      <c r="W84" s="100"/>
      <c r="X84" s="223"/>
      <c r="Y84" s="100"/>
      <c r="Z84" s="223"/>
      <c r="AA84" s="100"/>
      <c r="AB84" s="223"/>
      <c r="AC84" s="100"/>
      <c r="AD84" s="223"/>
      <c r="AE84" s="100"/>
      <c r="AF84" s="223"/>
      <c r="AG84" s="100"/>
      <c r="AH84" s="223"/>
      <c r="AI84" s="100"/>
      <c r="AJ84" s="223"/>
      <c r="AK84" s="100"/>
      <c r="AL84" s="339">
        <f t="shared" si="18"/>
        <v>0</v>
      </c>
      <c r="AM84" s="212"/>
      <c r="AN84" s="100"/>
    </row>
    <row r="85" spans="1:40" x14ac:dyDescent="0.3">
      <c r="A85" s="333"/>
      <c r="B85" s="251"/>
      <c r="C85" s="184"/>
      <c r="D85" s="184"/>
      <c r="E85" s="301"/>
      <c r="F85" s="301"/>
      <c r="G85" s="303">
        <f t="shared" ref="G85:G86" si="22">E85+F85</f>
        <v>0</v>
      </c>
      <c r="H85" s="184"/>
      <c r="I85" s="54"/>
      <c r="J85" s="223"/>
      <c r="K85" s="311">
        <f>G85</f>
        <v>0</v>
      </c>
      <c r="L85" s="223"/>
      <c r="M85" s="317"/>
      <c r="N85" s="223"/>
      <c r="O85" s="317"/>
      <c r="P85" s="223"/>
      <c r="Q85" s="317"/>
      <c r="R85" s="223"/>
      <c r="S85" s="317"/>
      <c r="T85" s="223"/>
      <c r="U85" s="317"/>
      <c r="V85" s="223"/>
      <c r="W85" s="317"/>
      <c r="X85" s="223"/>
      <c r="Y85" s="317"/>
      <c r="Z85" s="223"/>
      <c r="AA85" s="317"/>
      <c r="AB85" s="223"/>
      <c r="AC85" s="317"/>
      <c r="AD85" s="223"/>
      <c r="AE85" s="317"/>
      <c r="AF85" s="223"/>
      <c r="AG85" s="317"/>
      <c r="AH85" s="223"/>
      <c r="AI85" s="317"/>
      <c r="AJ85" s="223"/>
      <c r="AK85" s="317"/>
      <c r="AL85" s="339">
        <f t="shared" si="18"/>
        <v>0</v>
      </c>
      <c r="AM85" s="209"/>
      <c r="AN85" s="99"/>
    </row>
    <row r="86" spans="1:40" x14ac:dyDescent="0.3">
      <c r="A86" s="333"/>
      <c r="B86" s="251"/>
      <c r="C86" s="184"/>
      <c r="D86" s="184"/>
      <c r="E86" s="301"/>
      <c r="F86" s="301"/>
      <c r="G86" s="303">
        <f t="shared" si="22"/>
        <v>0</v>
      </c>
      <c r="H86" s="184"/>
      <c r="I86" s="54"/>
      <c r="J86" s="223"/>
      <c r="K86" s="311">
        <f>G86</f>
        <v>0</v>
      </c>
      <c r="L86" s="223"/>
      <c r="M86" s="317"/>
      <c r="N86" s="223"/>
      <c r="O86" s="317"/>
      <c r="P86" s="223"/>
      <c r="Q86" s="317"/>
      <c r="R86" s="223"/>
      <c r="S86" s="317"/>
      <c r="T86" s="223"/>
      <c r="U86" s="317"/>
      <c r="V86" s="223"/>
      <c r="W86" s="317"/>
      <c r="X86" s="223"/>
      <c r="Y86" s="317"/>
      <c r="Z86" s="223"/>
      <c r="AA86" s="317"/>
      <c r="AB86" s="223"/>
      <c r="AC86" s="317"/>
      <c r="AD86" s="223"/>
      <c r="AE86" s="317"/>
      <c r="AF86" s="223"/>
      <c r="AG86" s="317"/>
      <c r="AH86" s="223"/>
      <c r="AI86" s="317"/>
      <c r="AJ86" s="223"/>
      <c r="AK86" s="317"/>
      <c r="AL86" s="339">
        <f t="shared" si="18"/>
        <v>0</v>
      </c>
      <c r="AM86" s="209"/>
      <c r="AN86" s="99"/>
    </row>
    <row r="87" spans="1:40" x14ac:dyDescent="0.3">
      <c r="A87" s="333"/>
      <c r="B87" s="251"/>
      <c r="C87" s="184"/>
      <c r="D87" s="184"/>
      <c r="E87" s="301"/>
      <c r="F87" s="301"/>
      <c r="G87" s="303">
        <f t="shared" si="1"/>
        <v>0</v>
      </c>
      <c r="H87" s="184"/>
      <c r="I87" s="54"/>
      <c r="J87" s="223"/>
      <c r="K87" s="311">
        <f>G87</f>
        <v>0</v>
      </c>
      <c r="L87" s="223"/>
      <c r="M87" s="317"/>
      <c r="N87" s="223"/>
      <c r="O87" s="317"/>
      <c r="P87" s="223"/>
      <c r="Q87" s="317"/>
      <c r="R87" s="223"/>
      <c r="S87" s="317"/>
      <c r="T87" s="223"/>
      <c r="U87" s="317"/>
      <c r="V87" s="223"/>
      <c r="W87" s="317"/>
      <c r="X87" s="223"/>
      <c r="Y87" s="317"/>
      <c r="Z87" s="223"/>
      <c r="AA87" s="317"/>
      <c r="AB87" s="223"/>
      <c r="AC87" s="317"/>
      <c r="AD87" s="223"/>
      <c r="AE87" s="317"/>
      <c r="AF87" s="223"/>
      <c r="AG87" s="317"/>
      <c r="AH87" s="223"/>
      <c r="AI87" s="317"/>
      <c r="AJ87" s="223"/>
      <c r="AK87" s="317"/>
      <c r="AL87" s="339">
        <f t="shared" si="18"/>
        <v>0</v>
      </c>
      <c r="AM87" s="209"/>
      <c r="AN87" s="99"/>
    </row>
    <row r="88" spans="1:40" x14ac:dyDescent="0.3">
      <c r="E88" s="323"/>
      <c r="F88" s="323"/>
      <c r="G88" s="303">
        <f t="shared" si="1"/>
        <v>0</v>
      </c>
      <c r="J88" s="226"/>
      <c r="K88" s="304">
        <f>G88</f>
        <v>0</v>
      </c>
      <c r="L88" s="226"/>
      <c r="M88" s="302"/>
      <c r="N88" s="226"/>
      <c r="O88" s="302"/>
      <c r="P88" s="226"/>
      <c r="Q88" s="302"/>
      <c r="R88" s="226"/>
      <c r="S88" s="302"/>
      <c r="T88" s="226"/>
      <c r="U88" s="302"/>
      <c r="V88" s="226"/>
      <c r="W88" s="302"/>
      <c r="X88" s="226"/>
      <c r="Y88" s="302"/>
      <c r="Z88" s="226"/>
      <c r="AA88" s="302"/>
      <c r="AB88" s="226"/>
      <c r="AC88" s="302"/>
      <c r="AD88" s="226"/>
      <c r="AE88" s="302"/>
      <c r="AF88" s="226"/>
      <c r="AG88" s="302"/>
      <c r="AH88" s="226"/>
      <c r="AI88" s="302"/>
      <c r="AJ88" s="226"/>
      <c r="AK88" s="302"/>
      <c r="AL88" s="339">
        <f t="shared" si="18"/>
        <v>0</v>
      </c>
      <c r="AM88" s="92"/>
      <c r="AN88" s="203"/>
    </row>
    <row r="89" spans="1:40" s="88" customFormat="1" x14ac:dyDescent="0.3">
      <c r="A89" s="89"/>
      <c r="B89" s="87" t="s">
        <v>126</v>
      </c>
      <c r="C89" s="191"/>
      <c r="D89" s="191"/>
      <c r="E89" s="192"/>
      <c r="F89" s="192"/>
      <c r="G89" s="316">
        <f t="shared" si="1"/>
        <v>0</v>
      </c>
      <c r="H89" s="191"/>
      <c r="I89" s="87"/>
      <c r="J89" s="223"/>
      <c r="K89" s="227"/>
      <c r="L89" s="223"/>
      <c r="M89" s="100"/>
      <c r="N89" s="223"/>
      <c r="O89" s="100"/>
      <c r="P89" s="223"/>
      <c r="Q89" s="100"/>
      <c r="R89" s="223"/>
      <c r="S89" s="100"/>
      <c r="T89" s="223"/>
      <c r="U89" s="100"/>
      <c r="V89" s="223"/>
      <c r="W89" s="100"/>
      <c r="X89" s="223"/>
      <c r="Y89" s="100"/>
      <c r="Z89" s="223"/>
      <c r="AA89" s="100"/>
      <c r="AB89" s="223"/>
      <c r="AC89" s="100"/>
      <c r="AD89" s="223"/>
      <c r="AE89" s="100"/>
      <c r="AF89" s="223"/>
      <c r="AG89" s="100"/>
      <c r="AH89" s="223"/>
      <c r="AI89" s="100"/>
      <c r="AJ89" s="223"/>
      <c r="AK89" s="100"/>
      <c r="AL89" s="339">
        <f t="shared" si="18"/>
        <v>0</v>
      </c>
      <c r="AM89" s="212"/>
      <c r="AN89" s="100"/>
    </row>
    <row r="90" spans="1:40" x14ac:dyDescent="0.3">
      <c r="A90" s="333"/>
      <c r="B90" s="251"/>
      <c r="C90" s="184"/>
      <c r="D90" s="184"/>
      <c r="E90" s="301"/>
      <c r="F90" s="310"/>
      <c r="G90" s="303">
        <f t="shared" ref="G90:G91" si="23">E90+F90</f>
        <v>0</v>
      </c>
      <c r="H90" s="184"/>
      <c r="I90" s="54"/>
      <c r="J90" s="223"/>
      <c r="K90" s="311">
        <f>G90</f>
        <v>0</v>
      </c>
      <c r="L90" s="223"/>
      <c r="M90" s="317"/>
      <c r="N90" s="223"/>
      <c r="O90" s="317"/>
      <c r="P90" s="223"/>
      <c r="Q90" s="317"/>
      <c r="R90" s="223"/>
      <c r="S90" s="317"/>
      <c r="T90" s="223"/>
      <c r="U90" s="317"/>
      <c r="V90" s="223"/>
      <c r="W90" s="317"/>
      <c r="X90" s="223"/>
      <c r="Y90" s="317"/>
      <c r="Z90" s="223"/>
      <c r="AA90" s="317"/>
      <c r="AB90" s="223"/>
      <c r="AC90" s="317"/>
      <c r="AD90" s="223"/>
      <c r="AE90" s="317"/>
      <c r="AF90" s="223"/>
      <c r="AG90" s="317"/>
      <c r="AH90" s="223"/>
      <c r="AI90" s="317"/>
      <c r="AJ90" s="223"/>
      <c r="AK90" s="317"/>
      <c r="AL90" s="339">
        <f t="shared" si="18"/>
        <v>0</v>
      </c>
      <c r="AM90" s="209"/>
      <c r="AN90" s="99"/>
    </row>
    <row r="91" spans="1:40" x14ac:dyDescent="0.3">
      <c r="A91" s="333"/>
      <c r="B91" s="251"/>
      <c r="C91" s="184"/>
      <c r="D91" s="184"/>
      <c r="E91" s="301"/>
      <c r="F91" s="310"/>
      <c r="G91" s="303">
        <f t="shared" si="23"/>
        <v>0</v>
      </c>
      <c r="H91" s="184"/>
      <c r="I91" s="54"/>
      <c r="J91" s="223"/>
      <c r="K91" s="311">
        <f>G91</f>
        <v>0</v>
      </c>
      <c r="L91" s="223"/>
      <c r="M91" s="317"/>
      <c r="N91" s="223"/>
      <c r="O91" s="317"/>
      <c r="P91" s="223"/>
      <c r="Q91" s="317"/>
      <c r="R91" s="223"/>
      <c r="S91" s="317"/>
      <c r="T91" s="223"/>
      <c r="U91" s="317"/>
      <c r="V91" s="223"/>
      <c r="W91" s="317"/>
      <c r="X91" s="223"/>
      <c r="Y91" s="317"/>
      <c r="Z91" s="223"/>
      <c r="AA91" s="317"/>
      <c r="AB91" s="223"/>
      <c r="AC91" s="317"/>
      <c r="AD91" s="223"/>
      <c r="AE91" s="317"/>
      <c r="AF91" s="223"/>
      <c r="AG91" s="317"/>
      <c r="AH91" s="223"/>
      <c r="AI91" s="317"/>
      <c r="AJ91" s="223"/>
      <c r="AK91" s="317"/>
      <c r="AL91" s="339">
        <f t="shared" si="18"/>
        <v>0</v>
      </c>
      <c r="AM91" s="209"/>
      <c r="AN91" s="99"/>
    </row>
    <row r="92" spans="1:40" x14ac:dyDescent="0.3">
      <c r="A92" s="333"/>
      <c r="B92" s="251"/>
      <c r="C92" s="184"/>
      <c r="D92" s="184"/>
      <c r="E92" s="301"/>
      <c r="F92" s="310"/>
      <c r="G92" s="303">
        <f t="shared" si="1"/>
        <v>0</v>
      </c>
      <c r="H92" s="184"/>
      <c r="I92" s="54"/>
      <c r="J92" s="223"/>
      <c r="K92" s="311">
        <f>G92</f>
        <v>0</v>
      </c>
      <c r="L92" s="223"/>
      <c r="M92" s="317"/>
      <c r="N92" s="223"/>
      <c r="O92" s="317"/>
      <c r="P92" s="223"/>
      <c r="Q92" s="317"/>
      <c r="R92" s="223"/>
      <c r="S92" s="317"/>
      <c r="T92" s="223"/>
      <c r="U92" s="317"/>
      <c r="V92" s="223"/>
      <c r="W92" s="317"/>
      <c r="X92" s="223"/>
      <c r="Y92" s="317"/>
      <c r="Z92" s="223"/>
      <c r="AA92" s="317"/>
      <c r="AB92" s="223"/>
      <c r="AC92" s="317"/>
      <c r="AD92" s="223"/>
      <c r="AE92" s="317"/>
      <c r="AF92" s="223"/>
      <c r="AG92" s="317"/>
      <c r="AH92" s="223"/>
      <c r="AI92" s="317"/>
      <c r="AJ92" s="223"/>
      <c r="AK92" s="317"/>
      <c r="AL92" s="339">
        <f t="shared" si="18"/>
        <v>0</v>
      </c>
      <c r="AM92" s="209"/>
      <c r="AN92" s="99"/>
    </row>
    <row r="93" spans="1:40" x14ac:dyDescent="0.3">
      <c r="E93" s="323"/>
      <c r="F93" s="323"/>
      <c r="G93" s="303">
        <f t="shared" si="1"/>
        <v>0</v>
      </c>
      <c r="J93" s="226"/>
      <c r="K93" s="304">
        <f>G93</f>
        <v>0</v>
      </c>
      <c r="L93" s="226"/>
      <c r="M93" s="302"/>
      <c r="N93" s="226"/>
      <c r="O93" s="302"/>
      <c r="P93" s="226"/>
      <c r="Q93" s="302"/>
      <c r="R93" s="226"/>
      <c r="S93" s="302"/>
      <c r="T93" s="226"/>
      <c r="U93" s="302"/>
      <c r="V93" s="226"/>
      <c r="W93" s="302"/>
      <c r="X93" s="226"/>
      <c r="Y93" s="302"/>
      <c r="Z93" s="226"/>
      <c r="AA93" s="302"/>
      <c r="AB93" s="226"/>
      <c r="AC93" s="302"/>
      <c r="AD93" s="226"/>
      <c r="AE93" s="302"/>
      <c r="AF93" s="226"/>
      <c r="AG93" s="302"/>
      <c r="AH93" s="226"/>
      <c r="AI93" s="302"/>
      <c r="AJ93" s="226"/>
      <c r="AK93" s="302"/>
      <c r="AL93" s="339">
        <f t="shared" si="18"/>
        <v>0</v>
      </c>
      <c r="AM93" s="92"/>
      <c r="AN93" s="203"/>
    </row>
    <row r="94" spans="1:40" s="113" customFormat="1" ht="75" x14ac:dyDescent="0.3">
      <c r="A94" s="332" t="s">
        <v>128</v>
      </c>
      <c r="B94" s="109"/>
      <c r="C94" s="185"/>
      <c r="D94" s="185"/>
      <c r="E94" s="432" t="s">
        <v>241</v>
      </c>
      <c r="F94" s="186"/>
      <c r="G94" s="314"/>
      <c r="H94" s="185"/>
      <c r="I94" s="109"/>
      <c r="J94" s="110" t="s">
        <v>242</v>
      </c>
      <c r="K94" s="111"/>
      <c r="L94" s="110"/>
      <c r="M94" s="111"/>
      <c r="N94" s="110"/>
      <c r="O94" s="111"/>
      <c r="P94" s="110"/>
      <c r="Q94" s="111"/>
      <c r="R94" s="110"/>
      <c r="S94" s="111"/>
      <c r="T94" s="110"/>
      <c r="U94" s="111"/>
      <c r="V94" s="110"/>
      <c r="W94" s="111"/>
      <c r="X94" s="110"/>
      <c r="Y94" s="111"/>
      <c r="Z94" s="110"/>
      <c r="AA94" s="111"/>
      <c r="AB94" s="110"/>
      <c r="AC94" s="111"/>
      <c r="AD94" s="110"/>
      <c r="AE94" s="111"/>
      <c r="AF94" s="110"/>
      <c r="AG94" s="111"/>
      <c r="AH94" s="110"/>
      <c r="AI94" s="111"/>
      <c r="AJ94" s="110"/>
      <c r="AK94" s="111"/>
      <c r="AL94" s="339">
        <f t="shared" si="18"/>
        <v>0</v>
      </c>
      <c r="AM94" s="210"/>
      <c r="AN94" s="111"/>
    </row>
    <row r="95" spans="1:40" x14ac:dyDescent="0.3">
      <c r="B95" s="252"/>
      <c r="C95" s="188"/>
      <c r="D95" s="188"/>
      <c r="E95" s="229"/>
      <c r="F95" s="229"/>
      <c r="G95" s="303">
        <f t="shared" si="1"/>
        <v>0</v>
      </c>
      <c r="H95" s="188"/>
      <c r="I95" s="92"/>
      <c r="J95" s="258"/>
      <c r="K95" s="105">
        <f>J95*hourlyRatePI</f>
        <v>0</v>
      </c>
      <c r="L95" s="258"/>
      <c r="M95" s="105">
        <f>L95*hourlyRatePI</f>
        <v>0</v>
      </c>
      <c r="N95" s="258"/>
      <c r="O95" s="105">
        <f>N95*hourlyRatePI</f>
        <v>0</v>
      </c>
      <c r="P95" s="258"/>
      <c r="Q95" s="105">
        <f>P95*hourlyRatePI</f>
        <v>0</v>
      </c>
      <c r="R95" s="258"/>
      <c r="S95" s="105">
        <f>R95*hourlyRatePI</f>
        <v>0</v>
      </c>
      <c r="T95" s="258"/>
      <c r="U95" s="105">
        <f>T95*hourlyRatePI</f>
        <v>0</v>
      </c>
      <c r="V95" s="258"/>
      <c r="W95" s="105">
        <f>V95*hourlyRatePI</f>
        <v>0</v>
      </c>
      <c r="X95" s="258"/>
      <c r="Y95" s="105">
        <f>X95*hourlyRatePI</f>
        <v>0</v>
      </c>
      <c r="Z95" s="258"/>
      <c r="AA95" s="105">
        <f>Z95*hourlyRatePI</f>
        <v>0</v>
      </c>
      <c r="AB95" s="258"/>
      <c r="AC95" s="105">
        <f>AB95*hourlyRatePI</f>
        <v>0</v>
      </c>
      <c r="AD95" s="258"/>
      <c r="AE95" s="105">
        <f>AD95*hourlyRatePI</f>
        <v>0</v>
      </c>
      <c r="AF95" s="258"/>
      <c r="AG95" s="105">
        <f>AF95*hourlyRatePI</f>
        <v>0</v>
      </c>
      <c r="AH95" s="258"/>
      <c r="AI95" s="105">
        <f>AH95*hourlyRatePI</f>
        <v>0</v>
      </c>
      <c r="AJ95" s="258"/>
      <c r="AK95" s="105">
        <f>AJ95*hourlyRatePI</f>
        <v>0</v>
      </c>
      <c r="AL95" s="339">
        <f t="shared" si="18"/>
        <v>0</v>
      </c>
      <c r="AM95" s="92"/>
      <c r="AN95" s="92"/>
    </row>
    <row r="96" spans="1:40" x14ac:dyDescent="0.3">
      <c r="B96" s="252" t="s">
        <v>165</v>
      </c>
      <c r="C96" s="188"/>
      <c r="D96" s="188"/>
      <c r="E96" s="229"/>
      <c r="F96" s="229"/>
      <c r="G96" s="303">
        <f t="shared" si="1"/>
        <v>0</v>
      </c>
      <c r="H96" s="188"/>
      <c r="I96" s="92"/>
      <c r="J96" s="258"/>
      <c r="K96" s="105">
        <f>J96*hourlyRatePI</f>
        <v>0</v>
      </c>
      <c r="L96" s="258"/>
      <c r="M96" s="105">
        <f>L96*hourlyRatePI</f>
        <v>0</v>
      </c>
      <c r="N96" s="258"/>
      <c r="O96" s="105">
        <f>N96*hourlyRatePI</f>
        <v>0</v>
      </c>
      <c r="P96" s="258"/>
      <c r="Q96" s="105">
        <f>P96*hourlyRatePI</f>
        <v>0</v>
      </c>
      <c r="R96" s="258"/>
      <c r="S96" s="105">
        <f>R96*hourlyRatePI</f>
        <v>0</v>
      </c>
      <c r="T96" s="258"/>
      <c r="U96" s="105">
        <f>T96*hourlyRatePI</f>
        <v>0</v>
      </c>
      <c r="V96" s="258"/>
      <c r="W96" s="105">
        <f>V96*hourlyRatePI</f>
        <v>0</v>
      </c>
      <c r="X96" s="258"/>
      <c r="Y96" s="105">
        <f>X96*hourlyRatePI</f>
        <v>0</v>
      </c>
      <c r="Z96" s="258"/>
      <c r="AA96" s="105">
        <f>Z96*hourlyRatePI</f>
        <v>0</v>
      </c>
      <c r="AB96" s="258"/>
      <c r="AC96" s="105">
        <f>AB96*hourlyRatePI</f>
        <v>0</v>
      </c>
      <c r="AD96" s="258"/>
      <c r="AE96" s="105">
        <f>AD96*hourlyRatePI</f>
        <v>0</v>
      </c>
      <c r="AF96" s="258"/>
      <c r="AG96" s="105">
        <f>AF96*hourlyRatePI</f>
        <v>0</v>
      </c>
      <c r="AH96" s="258"/>
      <c r="AI96" s="105">
        <f>AH96*hourlyRatePI</f>
        <v>0</v>
      </c>
      <c r="AJ96" s="258"/>
      <c r="AK96" s="105">
        <f>AJ96*hourlyRatePI</f>
        <v>0</v>
      </c>
      <c r="AL96" s="339">
        <f t="shared" si="18"/>
        <v>0</v>
      </c>
      <c r="AM96" s="92"/>
      <c r="AN96" s="92"/>
    </row>
    <row r="97" spans="1:42" ht="30" customHeight="1" x14ac:dyDescent="0.3">
      <c r="B97" s="252" t="s">
        <v>225</v>
      </c>
      <c r="C97" s="188"/>
      <c r="D97" s="188"/>
      <c r="E97" s="229"/>
      <c r="F97" s="229"/>
      <c r="G97" s="303">
        <f t="shared" si="1"/>
        <v>0</v>
      </c>
      <c r="H97" s="188"/>
      <c r="I97" s="92"/>
      <c r="J97" s="258"/>
      <c r="K97" s="105">
        <f>J97*hourlyRateCoordinator</f>
        <v>0</v>
      </c>
      <c r="L97" s="258"/>
      <c r="M97" s="105">
        <f>L97*hourlyRateCoordinator</f>
        <v>0</v>
      </c>
      <c r="N97" s="258"/>
      <c r="O97" s="105">
        <f>N97*hourlyRateCoordinator</f>
        <v>0</v>
      </c>
      <c r="P97" s="258"/>
      <c r="Q97" s="105">
        <f>P97*hourlyRateCoordinator</f>
        <v>0</v>
      </c>
      <c r="R97" s="258"/>
      <c r="S97" s="105">
        <f>R97*hourlyRateCoordinator</f>
        <v>0</v>
      </c>
      <c r="T97" s="258"/>
      <c r="U97" s="105">
        <f>T97*hourlyRateCoordinator</f>
        <v>0</v>
      </c>
      <c r="V97" s="258"/>
      <c r="W97" s="105">
        <f>V97*hourlyRateCoordinator</f>
        <v>0</v>
      </c>
      <c r="X97" s="258"/>
      <c r="Y97" s="105">
        <f>X97*hourlyRateCoordinator</f>
        <v>0</v>
      </c>
      <c r="Z97" s="258"/>
      <c r="AA97" s="105">
        <f>Z97*hourlyRateCoordinator</f>
        <v>0</v>
      </c>
      <c r="AB97" s="258"/>
      <c r="AC97" s="105">
        <f>AB97*hourlyRateCoordinator</f>
        <v>0</v>
      </c>
      <c r="AD97" s="258"/>
      <c r="AE97" s="105">
        <f>AD97*hourlyRateCoordinator</f>
        <v>0</v>
      </c>
      <c r="AF97" s="258"/>
      <c r="AG97" s="105">
        <f>AF97*hourlyRateCoordinator</f>
        <v>0</v>
      </c>
      <c r="AH97" s="258"/>
      <c r="AI97" s="105">
        <f>AH97*hourlyRateCoordinator</f>
        <v>0</v>
      </c>
      <c r="AJ97" s="258"/>
      <c r="AK97" s="105">
        <f>AJ97*hourlyRateCoordinator</f>
        <v>0</v>
      </c>
      <c r="AL97" s="339">
        <f t="shared" si="18"/>
        <v>0</v>
      </c>
      <c r="AM97" s="92"/>
      <c r="AN97" s="92"/>
    </row>
    <row r="98" spans="1:42" x14ac:dyDescent="0.3">
      <c r="B98" s="252" t="s">
        <v>131</v>
      </c>
      <c r="C98" s="188"/>
      <c r="D98" s="188"/>
      <c r="E98" s="301"/>
      <c r="F98" s="229"/>
      <c r="G98" s="303"/>
      <c r="H98" s="188"/>
      <c r="I98" s="92"/>
      <c r="J98" s="228"/>
      <c r="K98" s="309">
        <f>G98</f>
        <v>0</v>
      </c>
      <c r="L98" s="228"/>
      <c r="M98" s="309">
        <f>G98</f>
        <v>0</v>
      </c>
      <c r="N98" s="228"/>
      <c r="O98" s="309">
        <f>G98</f>
        <v>0</v>
      </c>
      <c r="P98" s="228"/>
      <c r="Q98" s="309">
        <f>G98</f>
        <v>0</v>
      </c>
      <c r="R98" s="228"/>
      <c r="S98" s="309">
        <f>G98</f>
        <v>0</v>
      </c>
      <c r="T98" s="228"/>
      <c r="U98" s="309">
        <f>E98</f>
        <v>0</v>
      </c>
      <c r="V98" s="228"/>
      <c r="W98" s="309">
        <f>G98</f>
        <v>0</v>
      </c>
      <c r="X98" s="228"/>
      <c r="Y98" s="309">
        <f>G98</f>
        <v>0</v>
      </c>
      <c r="Z98" s="228"/>
      <c r="AA98" s="309">
        <f>G98</f>
        <v>0</v>
      </c>
      <c r="AB98" s="228"/>
      <c r="AC98" s="309">
        <f>G98</f>
        <v>0</v>
      </c>
      <c r="AD98" s="228"/>
      <c r="AE98" s="309">
        <f>M98</f>
        <v>0</v>
      </c>
      <c r="AF98" s="228"/>
      <c r="AG98" s="309">
        <f>O98</f>
        <v>0</v>
      </c>
      <c r="AH98" s="228"/>
      <c r="AI98" s="309">
        <f>Q98</f>
        <v>0</v>
      </c>
      <c r="AJ98" s="228"/>
      <c r="AK98" s="309">
        <f>G98</f>
        <v>0</v>
      </c>
      <c r="AL98" s="339">
        <f t="shared" si="18"/>
        <v>0</v>
      </c>
      <c r="AM98" s="92"/>
      <c r="AN98" s="426"/>
      <c r="AO98" s="426"/>
    </row>
    <row r="99" spans="1:42" x14ac:dyDescent="0.3">
      <c r="B99" s="252"/>
      <c r="C99" s="188"/>
      <c r="D99" s="188"/>
      <c r="E99" s="102"/>
      <c r="F99" s="102"/>
      <c r="G99" s="102"/>
      <c r="H99" s="188"/>
      <c r="I99" s="92"/>
      <c r="J99" s="228"/>
      <c r="K99" s="105"/>
      <c r="L99" s="58"/>
      <c r="M99" s="105"/>
      <c r="N99" s="58"/>
      <c r="O99" s="105"/>
      <c r="P99" s="58"/>
      <c r="Q99" s="105"/>
      <c r="R99" s="58"/>
      <c r="S99" s="105"/>
      <c r="T99" s="58"/>
      <c r="U99" s="105"/>
      <c r="V99" s="58"/>
      <c r="W99" s="105"/>
      <c r="X99" s="58"/>
      <c r="Y99" s="105"/>
      <c r="Z99" s="58"/>
      <c r="AA99" s="105"/>
      <c r="AB99" s="58"/>
      <c r="AC99" s="105"/>
      <c r="AD99" s="58"/>
      <c r="AE99" s="105"/>
      <c r="AF99" s="58"/>
      <c r="AG99" s="105"/>
      <c r="AH99" s="58"/>
      <c r="AI99" s="105"/>
      <c r="AJ99" s="58"/>
      <c r="AK99" s="105"/>
      <c r="AL99" s="339">
        <f t="shared" si="18"/>
        <v>0</v>
      </c>
      <c r="AM99" s="92"/>
      <c r="AN99" s="92"/>
    </row>
    <row r="100" spans="1:42" x14ac:dyDescent="0.3">
      <c r="AL100" s="340"/>
      <c r="AM100" s="341">
        <f>SUM(AL7:AL99)</f>
        <v>0</v>
      </c>
    </row>
    <row r="101" spans="1:42" ht="15.5" thickBot="1" x14ac:dyDescent="0.35">
      <c r="AL101" s="348"/>
      <c r="AM101" s="384"/>
    </row>
    <row r="102" spans="1:42" ht="31.5" customHeight="1" thickBot="1" x14ac:dyDescent="0.35">
      <c r="A102" s="468" t="s">
        <v>156</v>
      </c>
      <c r="B102" s="469"/>
      <c r="C102" s="385"/>
      <c r="D102" s="385"/>
      <c r="E102" s="386"/>
      <c r="F102" s="386"/>
      <c r="G102" s="386"/>
      <c r="H102" s="385"/>
      <c r="I102" s="387"/>
      <c r="J102" s="373"/>
      <c r="K102" s="346">
        <f>SUM(K7:K100)</f>
        <v>0</v>
      </c>
      <c r="L102" s="347"/>
      <c r="M102" s="346">
        <f>SUM(M7:M100)</f>
        <v>0</v>
      </c>
      <c r="N102" s="347"/>
      <c r="O102" s="346">
        <f>SUM(O7:O100)</f>
        <v>0</v>
      </c>
      <c r="P102" s="347"/>
      <c r="Q102" s="346">
        <f>SUM(Q7:Q100)</f>
        <v>0</v>
      </c>
      <c r="R102" s="347"/>
      <c r="S102" s="346">
        <f>SUM(S7:S100)</f>
        <v>0</v>
      </c>
      <c r="T102" s="347"/>
      <c r="U102" s="346">
        <f>SUM(U7:U100)</f>
        <v>0</v>
      </c>
      <c r="V102" s="347"/>
      <c r="W102" s="346">
        <f>SUM(W7:W100)</f>
        <v>0</v>
      </c>
      <c r="X102" s="347"/>
      <c r="Y102" s="346">
        <f>SUM(Y7:Y100)</f>
        <v>0</v>
      </c>
      <c r="Z102" s="347"/>
      <c r="AA102" s="346">
        <f>SUM(AA7:AA100)</f>
        <v>0</v>
      </c>
      <c r="AB102" s="347"/>
      <c r="AC102" s="346">
        <f>SUM(AC7:AC100)</f>
        <v>0</v>
      </c>
      <c r="AD102" s="347"/>
      <c r="AE102" s="346">
        <f>SUM(AE7:AE100)</f>
        <v>0</v>
      </c>
      <c r="AF102" s="347"/>
      <c r="AG102" s="346">
        <f>SUM(AG7:AG100)</f>
        <v>0</v>
      </c>
      <c r="AH102" s="347"/>
      <c r="AI102" s="346">
        <f>SUM(AI7:AI100)</f>
        <v>0</v>
      </c>
      <c r="AJ102" s="347"/>
      <c r="AK102" s="346">
        <f>SUM(AK7:AK100)</f>
        <v>0</v>
      </c>
      <c r="AL102" s="349">
        <f>SUM(K102,M102,O102,Q102,S102,U102,W102,Y102,AA102,AC102,AE102,AG102,AI102,AK102)</f>
        <v>0</v>
      </c>
      <c r="AM102" s="388"/>
    </row>
    <row r="103" spans="1:42" ht="15.5" thickBot="1" x14ac:dyDescent="0.35">
      <c r="A103" s="335">
        <f>overhead_rate</f>
        <v>0</v>
      </c>
      <c r="B103" s="54" t="s">
        <v>20</v>
      </c>
      <c r="C103" s="184"/>
      <c r="D103" s="184"/>
      <c r="E103" s="327"/>
      <c r="F103" s="327"/>
      <c r="G103" s="327"/>
      <c r="H103" s="184"/>
      <c r="I103" s="54"/>
      <c r="J103" s="59"/>
      <c r="K103" s="204">
        <f>K102*$A$103</f>
        <v>0</v>
      </c>
      <c r="L103" s="328"/>
      <c r="M103" s="204">
        <f>M102*$A$103</f>
        <v>0</v>
      </c>
      <c r="N103" s="328"/>
      <c r="O103" s="204">
        <f>O102*$A$103</f>
        <v>0</v>
      </c>
      <c r="P103" s="328"/>
      <c r="Q103" s="204">
        <f>Q102*$A$103</f>
        <v>0</v>
      </c>
      <c r="R103" s="328"/>
      <c r="S103" s="204">
        <f>S102*$A$103</f>
        <v>0</v>
      </c>
      <c r="T103" s="328"/>
      <c r="U103" s="204">
        <f>U102*$A$103</f>
        <v>0</v>
      </c>
      <c r="V103" s="328"/>
      <c r="W103" s="204">
        <f>W102*$A$103</f>
        <v>0</v>
      </c>
      <c r="X103" s="328"/>
      <c r="Y103" s="204">
        <f>Y102*$A$103</f>
        <v>0</v>
      </c>
      <c r="Z103" s="328"/>
      <c r="AA103" s="204">
        <f>AA102*$A$103</f>
        <v>0</v>
      </c>
      <c r="AB103" s="328"/>
      <c r="AC103" s="204">
        <f>AC102*$A$103</f>
        <v>0</v>
      </c>
      <c r="AD103" s="328"/>
      <c r="AE103" s="204">
        <f>AE102*$A$103</f>
        <v>0</v>
      </c>
      <c r="AF103" s="328"/>
      <c r="AG103" s="204">
        <f>AG102*$A$103</f>
        <v>0</v>
      </c>
      <c r="AH103" s="328"/>
      <c r="AI103" s="204">
        <f>AI102*$A$103</f>
        <v>0</v>
      </c>
      <c r="AJ103" s="328"/>
      <c r="AK103" s="204">
        <f>AK102*$A$103</f>
        <v>0</v>
      </c>
      <c r="AL103" s="423">
        <f t="shared" ref="AL103:AL104" si="24">SUM(K103,M103,O103,Q103,S103,U103,W103,Y103,AA103,AC103,AE103,AG103,AI103,AK103)</f>
        <v>0</v>
      </c>
      <c r="AM103" s="329"/>
      <c r="AN103" s="207"/>
      <c r="AO103" s="207"/>
      <c r="AP103" s="207"/>
    </row>
    <row r="104" spans="1:42" ht="27.75" customHeight="1" x14ac:dyDescent="0.3">
      <c r="A104" s="464" t="s">
        <v>155</v>
      </c>
      <c r="B104" s="465"/>
      <c r="C104" s="389"/>
      <c r="D104" s="389"/>
      <c r="E104" s="390"/>
      <c r="F104" s="390"/>
      <c r="G104" s="390"/>
      <c r="H104" s="389"/>
      <c r="I104" s="391"/>
      <c r="J104" s="342"/>
      <c r="K104" s="343">
        <f>SUM(K102:K103)</f>
        <v>0</v>
      </c>
      <c r="L104" s="344"/>
      <c r="M104" s="343">
        <f t="shared" ref="M104:O104" si="25">SUM(M102:M103)</f>
        <v>0</v>
      </c>
      <c r="N104" s="344"/>
      <c r="O104" s="343">
        <f t="shared" si="25"/>
        <v>0</v>
      </c>
      <c r="P104" s="344"/>
      <c r="Q104" s="343">
        <f t="shared" ref="Q104:S104" si="26">SUM(Q102:Q103)</f>
        <v>0</v>
      </c>
      <c r="R104" s="344"/>
      <c r="S104" s="343">
        <f t="shared" si="26"/>
        <v>0</v>
      </c>
      <c r="T104" s="344"/>
      <c r="U104" s="343">
        <f t="shared" ref="U104" si="27">SUM(U102:U103)</f>
        <v>0</v>
      </c>
      <c r="V104" s="344"/>
      <c r="W104" s="343">
        <f t="shared" ref="W104:AK104" si="28">SUM(W102:W103)</f>
        <v>0</v>
      </c>
      <c r="X104" s="344"/>
      <c r="Y104" s="343">
        <f t="shared" si="28"/>
        <v>0</v>
      </c>
      <c r="Z104" s="344"/>
      <c r="AA104" s="343">
        <f t="shared" ref="AA104" si="29">SUM(AA102:AA103)</f>
        <v>0</v>
      </c>
      <c r="AB104" s="344"/>
      <c r="AC104" s="343">
        <f t="shared" ref="AC104" si="30">SUM(AC102:AC103)</f>
        <v>0</v>
      </c>
      <c r="AD104" s="344"/>
      <c r="AE104" s="343">
        <f t="shared" ref="AE104" si="31">SUM(AE102:AE103)</f>
        <v>0</v>
      </c>
      <c r="AF104" s="344"/>
      <c r="AG104" s="343">
        <f t="shared" ref="AG104" si="32">SUM(AG102:AG103)</f>
        <v>0</v>
      </c>
      <c r="AH104" s="344"/>
      <c r="AI104" s="343">
        <f t="shared" ref="AI104" si="33">SUM(AI102:AI103)</f>
        <v>0</v>
      </c>
      <c r="AJ104" s="344"/>
      <c r="AK104" s="343">
        <f t="shared" si="28"/>
        <v>0</v>
      </c>
      <c r="AL104" s="424">
        <f t="shared" si="24"/>
        <v>0</v>
      </c>
      <c r="AM104" s="345"/>
      <c r="AN104" s="392"/>
    </row>
    <row r="105" spans="1:42" s="97" customFormat="1" ht="15.5" thickBot="1" x14ac:dyDescent="0.35">
      <c r="A105" s="336"/>
      <c r="B105" s="93"/>
      <c r="C105" s="193"/>
      <c r="D105" s="193"/>
      <c r="E105" s="194"/>
      <c r="F105" s="194"/>
      <c r="G105" s="194"/>
      <c r="H105" s="193"/>
      <c r="I105" s="93"/>
      <c r="J105" s="94"/>
      <c r="K105" s="106"/>
      <c r="L105" s="95"/>
      <c r="M105" s="106"/>
      <c r="N105" s="95"/>
      <c r="O105" s="106"/>
      <c r="P105" s="95"/>
      <c r="Q105" s="106"/>
      <c r="R105" s="95"/>
      <c r="S105" s="106"/>
      <c r="T105" s="95"/>
      <c r="U105" s="106"/>
      <c r="V105" s="95"/>
      <c r="W105" s="106"/>
      <c r="X105" s="95"/>
      <c r="Y105" s="106"/>
      <c r="Z105" s="95"/>
      <c r="AA105" s="106"/>
      <c r="AB105" s="95"/>
      <c r="AC105" s="106"/>
      <c r="AD105" s="95"/>
      <c r="AE105" s="106"/>
      <c r="AF105" s="95"/>
      <c r="AG105" s="106"/>
      <c r="AH105" s="95"/>
      <c r="AI105" s="106"/>
      <c r="AJ105" s="95"/>
      <c r="AK105" s="106"/>
      <c r="AL105" s="352"/>
      <c r="AM105" s="350"/>
      <c r="AN105" s="96"/>
      <c r="AO105" s="96"/>
      <c r="AP105" s="96"/>
    </row>
    <row r="106" spans="1:42" ht="15.5" thickTop="1" x14ac:dyDescent="0.3">
      <c r="A106" s="460" t="s">
        <v>157</v>
      </c>
      <c r="B106" s="461"/>
      <c r="C106" s="377"/>
      <c r="D106" s="377"/>
      <c r="E106" s="378"/>
      <c r="F106" s="378"/>
      <c r="G106" s="378"/>
      <c r="H106" s="377"/>
      <c r="I106" s="378"/>
      <c r="J106" s="379"/>
      <c r="K106" s="425"/>
      <c r="L106" s="351"/>
      <c r="M106" s="107"/>
      <c r="N106" s="351"/>
      <c r="O106" s="107"/>
      <c r="P106" s="351"/>
      <c r="Q106" s="107"/>
      <c r="R106" s="351"/>
      <c r="S106" s="107"/>
      <c r="T106" s="351"/>
      <c r="U106" s="107"/>
      <c r="V106" s="351"/>
      <c r="W106" s="107"/>
      <c r="X106" s="351"/>
      <c r="Y106" s="107"/>
      <c r="Z106" s="351"/>
      <c r="AA106" s="107"/>
      <c r="AB106" s="351"/>
      <c r="AC106" s="107"/>
      <c r="AD106" s="351"/>
      <c r="AE106" s="107"/>
      <c r="AF106" s="351"/>
      <c r="AG106" s="107"/>
      <c r="AH106" s="351"/>
      <c r="AI106" s="107"/>
      <c r="AJ106" s="351"/>
      <c r="AK106" s="107"/>
      <c r="AL106" s="340"/>
      <c r="AM106" s="204"/>
    </row>
    <row r="107" spans="1:42" ht="15.5" thickBot="1" x14ac:dyDescent="0.35">
      <c r="A107" s="335">
        <f>overhead_rate</f>
        <v>0</v>
      </c>
      <c r="B107" s="54" t="s">
        <v>20</v>
      </c>
      <c r="C107" s="184"/>
      <c r="D107" s="184"/>
      <c r="E107" s="327"/>
      <c r="F107" s="327"/>
      <c r="G107" s="327"/>
      <c r="H107" s="184"/>
      <c r="I107" s="54"/>
      <c r="J107" s="353"/>
      <c r="K107" s="354">
        <f>K106*$A$103</f>
        <v>0</v>
      </c>
      <c r="L107" s="328"/>
      <c r="M107" s="204"/>
      <c r="N107" s="328"/>
      <c r="O107" s="204"/>
      <c r="P107" s="328"/>
      <c r="Q107" s="204"/>
      <c r="R107" s="328"/>
      <c r="S107" s="204"/>
      <c r="T107" s="328"/>
      <c r="U107" s="204"/>
      <c r="V107" s="328"/>
      <c r="W107" s="204"/>
      <c r="X107" s="328"/>
      <c r="Y107" s="204"/>
      <c r="Z107" s="328"/>
      <c r="AA107" s="204"/>
      <c r="AB107" s="328"/>
      <c r="AC107" s="204"/>
      <c r="AD107" s="328"/>
      <c r="AE107" s="204"/>
      <c r="AF107" s="328"/>
      <c r="AG107" s="204"/>
      <c r="AH107" s="328"/>
      <c r="AI107" s="204"/>
      <c r="AJ107" s="328"/>
      <c r="AK107" s="204"/>
      <c r="AL107" s="340"/>
      <c r="AM107" s="204"/>
      <c r="AN107" s="207"/>
      <c r="AO107" s="207"/>
      <c r="AP107" s="207"/>
    </row>
    <row r="108" spans="1:42" ht="18.75" customHeight="1" thickTop="1" x14ac:dyDescent="0.3">
      <c r="A108" s="462"/>
      <c r="B108" s="463"/>
      <c r="E108" s="393"/>
      <c r="F108" s="393"/>
      <c r="G108" s="393"/>
      <c r="I108" s="394"/>
      <c r="J108" s="284"/>
      <c r="K108" s="395"/>
      <c r="L108" s="284"/>
      <c r="M108" s="99"/>
      <c r="N108" s="284"/>
      <c r="O108" s="99"/>
      <c r="P108" s="284"/>
      <c r="Q108" s="99"/>
      <c r="R108" s="284"/>
      <c r="S108" s="99"/>
      <c r="T108" s="284"/>
      <c r="U108" s="99"/>
      <c r="V108" s="284"/>
      <c r="W108" s="99"/>
      <c r="X108" s="284"/>
      <c r="Y108" s="99"/>
      <c r="Z108" s="284"/>
      <c r="AA108" s="99"/>
      <c r="AB108" s="284"/>
      <c r="AC108" s="99"/>
      <c r="AD108" s="284"/>
      <c r="AE108" s="99"/>
      <c r="AF108" s="284"/>
      <c r="AG108" s="99"/>
      <c r="AH108" s="284"/>
      <c r="AI108" s="99"/>
      <c r="AJ108" s="284"/>
      <c r="AK108" s="99"/>
      <c r="AL108" s="340"/>
      <c r="AM108" s="99"/>
    </row>
    <row r="109" spans="1:42" x14ac:dyDescent="0.3">
      <c r="E109" s="393"/>
      <c r="F109" s="393"/>
      <c r="G109" s="393"/>
      <c r="K109" s="396"/>
      <c r="M109" s="396"/>
      <c r="O109" s="396"/>
      <c r="Q109" s="396"/>
      <c r="S109" s="396"/>
      <c r="U109" s="396"/>
      <c r="W109" s="396"/>
      <c r="Y109" s="396"/>
      <c r="AA109" s="396"/>
      <c r="AC109" s="396"/>
      <c r="AE109" s="396"/>
      <c r="AG109" s="396"/>
      <c r="AI109" s="396"/>
      <c r="AK109" s="396"/>
      <c r="AL109" s="397"/>
      <c r="AM109" s="398"/>
    </row>
    <row r="110" spans="1:42" x14ac:dyDescent="0.3">
      <c r="E110" s="393"/>
      <c r="F110" s="393"/>
      <c r="G110" s="393"/>
      <c r="K110" s="396"/>
      <c r="M110" s="396"/>
      <c r="O110" s="396"/>
      <c r="Q110" s="396"/>
      <c r="S110" s="396"/>
      <c r="U110" s="396"/>
      <c r="W110" s="396"/>
      <c r="Y110" s="396"/>
      <c r="AA110" s="396"/>
      <c r="AC110" s="396"/>
      <c r="AE110" s="396"/>
      <c r="AG110" s="396"/>
      <c r="AI110" s="396"/>
      <c r="AK110" s="396"/>
      <c r="AM110" s="382"/>
    </row>
    <row r="111" spans="1:42" s="399" customFormat="1" x14ac:dyDescent="0.3">
      <c r="A111" s="397"/>
      <c r="C111" s="400"/>
      <c r="D111" s="400"/>
      <c r="E111" s="401"/>
      <c r="F111" s="401"/>
      <c r="G111" s="401"/>
      <c r="H111" s="400"/>
      <c r="J111" s="402"/>
      <c r="K111" s="403"/>
      <c r="L111" s="404"/>
      <c r="M111" s="403"/>
      <c r="N111" s="404"/>
      <c r="O111" s="403"/>
      <c r="P111" s="404"/>
      <c r="Q111" s="403"/>
      <c r="R111" s="404"/>
      <c r="S111" s="403"/>
      <c r="T111" s="404"/>
      <c r="U111" s="403"/>
      <c r="V111" s="404"/>
      <c r="W111" s="403"/>
      <c r="X111" s="404"/>
      <c r="Y111" s="403"/>
      <c r="Z111" s="404"/>
      <c r="AA111" s="403"/>
      <c r="AB111" s="404"/>
      <c r="AC111" s="403"/>
      <c r="AD111" s="404"/>
      <c r="AE111" s="403"/>
      <c r="AF111" s="404"/>
      <c r="AG111" s="403"/>
      <c r="AH111" s="404"/>
      <c r="AI111" s="403"/>
      <c r="AJ111" s="404"/>
      <c r="AK111" s="403"/>
      <c r="AL111" s="397"/>
      <c r="AM111" s="405"/>
    </row>
  </sheetData>
  <sheetProtection selectLockedCells="1"/>
  <mergeCells count="19">
    <mergeCell ref="R3:S3"/>
    <mergeCell ref="Z3:AA3"/>
    <mergeCell ref="AB3:AC3"/>
    <mergeCell ref="A106:B106"/>
    <mergeCell ref="A108:B108"/>
    <mergeCell ref="A104:B104"/>
    <mergeCell ref="A1:AN1"/>
    <mergeCell ref="A102:B102"/>
    <mergeCell ref="J3:K3"/>
    <mergeCell ref="V3:W3"/>
    <mergeCell ref="X3:Y3"/>
    <mergeCell ref="AJ3:AK3"/>
    <mergeCell ref="T3:U3"/>
    <mergeCell ref="N3:O3"/>
    <mergeCell ref="AD3:AE3"/>
    <mergeCell ref="AF3:AG3"/>
    <mergeCell ref="AH3:AI3"/>
    <mergeCell ref="P3:Q3"/>
    <mergeCell ref="L3:M3"/>
  </mergeCells>
  <phoneticPr fontId="4" type="noConversion"/>
  <pageMargins left="0.28000000000000003" right="0.75" top="0.62" bottom="0.74" header="0.5" footer="0.5"/>
  <pageSetup scale="27" fitToWidth="0" orientation="landscape" r:id="rId1"/>
  <headerFooter alignWithMargins="0">
    <oddHeader>&amp;C&amp;F</oddHeader>
  </headerFooter>
  <colBreaks count="1" manualBreakCount="1">
    <brk id="8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18437D19001941840A3B1D3013E945" ma:contentTypeVersion="4" ma:contentTypeDescription="Create a new document." ma:contentTypeScope="" ma:versionID="e3cb65199d57b5054e24dd20468eefe7">
  <xsd:schema xmlns:xsd="http://www.w3.org/2001/XMLSchema" xmlns:xs="http://www.w3.org/2001/XMLSchema" xmlns:p="http://schemas.microsoft.com/office/2006/metadata/properties" xmlns:ns2="d64a703a-bea6-42e5-94e3-1b329c1e8e5c" xmlns:ns3="f5cc6441-d5cd-4629-b886-56bfd6d1f5c9" targetNamespace="http://schemas.microsoft.com/office/2006/metadata/properties" ma:root="true" ma:fieldsID="26f3ea0379845a5ddaf8036b43b8e86a" ns2:_="" ns3:_="">
    <xsd:import namespace="d64a703a-bea6-42e5-94e3-1b329c1e8e5c"/>
    <xsd:import namespace="f5cc6441-d5cd-4629-b886-56bfd6d1f5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a703a-bea6-42e5-94e3-1b329c1e8e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c6441-d5cd-4629-b886-56bfd6d1f5c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E1C8AB-936C-4615-9773-16EF31D1F070}"/>
</file>

<file path=customXml/itemProps2.xml><?xml version="1.0" encoding="utf-8"?>
<ds:datastoreItem xmlns:ds="http://schemas.openxmlformats.org/officeDocument/2006/customXml" ds:itemID="{F6A0FCC5-FB7C-4468-ABC6-4A570E6C9BA6}"/>
</file>

<file path=customXml/itemProps3.xml><?xml version="1.0" encoding="utf-8"?>
<ds:datastoreItem xmlns:ds="http://schemas.openxmlformats.org/officeDocument/2006/customXml" ds:itemID="{430387A0-5064-403C-964B-EE37BDC47F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28</vt:i4>
      </vt:variant>
    </vt:vector>
  </HeadingPairs>
  <TitlesOfParts>
    <vt:vector size="32" baseType="lpstr">
      <vt:lpstr>Study Calendar</vt:lpstr>
      <vt:lpstr>Default Values &amp; Summary Page</vt:lpstr>
      <vt:lpstr>Fixed Costs</vt:lpstr>
      <vt:lpstr>Variable Costs</vt:lpstr>
      <vt:lpstr>Cost_SF</vt:lpstr>
      <vt:lpstr>Ct_enrolled</vt:lpstr>
      <vt:lpstr>Ct_SF</vt:lpstr>
      <vt:lpstr>FA_all_visits</vt:lpstr>
      <vt:lpstr>FA_annual</vt:lpstr>
      <vt:lpstr>FA_closeout</vt:lpstr>
      <vt:lpstr>FA_screening_visit</vt:lpstr>
      <vt:lpstr>FA_SF</vt:lpstr>
      <vt:lpstr>FA_startup</vt:lpstr>
      <vt:lpstr>hourlyRateBiostats</vt:lpstr>
      <vt:lpstr>hourlyRateBUCoordinator</vt:lpstr>
      <vt:lpstr>hourlyRateCoordinator</vt:lpstr>
      <vt:lpstr>hourlyRatePI</vt:lpstr>
      <vt:lpstr>hourlyRateRegCoordinator</vt:lpstr>
      <vt:lpstr>hourlyRateResMgr</vt:lpstr>
      <vt:lpstr>hourlyRateSub1</vt:lpstr>
      <vt:lpstr>hourlyRateSub2</vt:lpstr>
      <vt:lpstr>overhead_rate</vt:lpstr>
      <vt:lpstr>'Study Calendar'!Print_Area</vt:lpstr>
      <vt:lpstr>StudyDuration</vt:lpstr>
      <vt:lpstr>StudyTotalCost</vt:lpstr>
      <vt:lpstr>StudyTotalFunding</vt:lpstr>
      <vt:lpstr>Subtotal_all_visits</vt:lpstr>
      <vt:lpstr>Subtotal_annual</vt:lpstr>
      <vt:lpstr>Subtotal_closeout</vt:lpstr>
      <vt:lpstr>Subtotal_screening_visit</vt:lpstr>
      <vt:lpstr>Subtotal_startup</vt:lpstr>
      <vt:lpstr>Total_Funding_Available</vt:lpstr>
    </vt:vector>
  </TitlesOfParts>
  <Company>Duke University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Schmidt, Meggan M</cp:lastModifiedBy>
  <cp:lastPrinted>2014-06-18T16:12:57Z</cp:lastPrinted>
  <dcterms:created xsi:type="dcterms:W3CDTF">2008-11-05T17:10:09Z</dcterms:created>
  <dcterms:modified xsi:type="dcterms:W3CDTF">2023-03-30T21:49:18Z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0x010100A618437D19001941840A3B1D3013E945</vt:lpwstr>
  </property>
</Properties>
</file>